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40" yWindow="460" windowWidth="32767" windowHeight="28340" tabRatio="705" activeTab="0"/>
  </bookViews>
  <sheets>
    <sheet name="様式 A-4（チーム情報・チームＰＲ）" sheetId="1" r:id="rId1"/>
    <sheet name="様式 B-3（個人種目・男子）" sheetId="2" r:id="rId2"/>
    <sheet name="様式 B-4（個人種目・女子）" sheetId="3" r:id="rId3"/>
    <sheet name="様式 C-2（チーム・特別種目）" sheetId="4" r:id="rId4"/>
    <sheet name="様式 D（同意書） " sheetId="5" r:id="rId5"/>
    <sheet name="JLA事務局用　※触らないで下さい" sheetId="6" r:id="rId6"/>
    <sheet name="キャップ申請書" sheetId="7" state="hidden" r:id="rId7"/>
  </sheets>
  <definedNames>
    <definedName name="_xlfn.COUNTIFS" hidden="1">#NAME?</definedName>
    <definedName name="_xlnm.Print_Area" localSheetId="6">'キャップ申請書'!$A$1:$F$65</definedName>
    <definedName name="_xlnm.Print_Area" localSheetId="0">'様式 A-4（チーム情報・チームＰＲ）'!$A$1:$AQ$80</definedName>
    <definedName name="_xlnm.Print_Area" localSheetId="1">'様式 B-3（個人種目・男子）'!$AN$3:$CO$100</definedName>
    <definedName name="_xlnm.Print_Area" localSheetId="2">'様式 B-4（個人種目・女子）'!$AF$3:$CO$100</definedName>
    <definedName name="_xlnm.Print_Area" localSheetId="3">'様式 C-2（チーム・特別種目）'!$N$3:$AM$14</definedName>
    <definedName name="_xlnm.Print_Area" localSheetId="4">'様式 D（同意書） '!$A$11:$Y$35</definedName>
    <definedName name="_xlnm.Print_Titles" localSheetId="1">'様式 B-3（個人種目・男子）'!$3:$7</definedName>
    <definedName name="_xlnm.Print_Titles" localSheetId="2">'様式 B-4（個人種目・女子）'!$3:$7</definedName>
  </definedNames>
  <calcPr fullCalcOnLoad="1"/>
</workbook>
</file>

<file path=xl/sharedStrings.xml><?xml version="1.0" encoding="utf-8"?>
<sst xmlns="http://schemas.openxmlformats.org/spreadsheetml/2006/main" count="4851" uniqueCount="928">
  <si>
    <t>性別</t>
  </si>
  <si>
    <t>年齢</t>
  </si>
  <si>
    <t>南浜</t>
  </si>
  <si>
    <t>規定内</t>
  </si>
  <si>
    <t>〒</t>
  </si>
  <si>
    <t>参加費合計</t>
  </si>
  <si>
    <t>×</t>
  </si>
  <si>
    <t>＝</t>
  </si>
  <si>
    <t>［エントリー担当者の作業］</t>
  </si>
  <si>
    <t>同　意　書</t>
  </si>
  <si>
    <t>チーム名</t>
  </si>
  <si>
    <t>印</t>
  </si>
  <si>
    <t>年</t>
  </si>
  <si>
    <t>月</t>
  </si>
  <si>
    <t>日</t>
  </si>
  <si>
    <t>〒</t>
  </si>
  <si>
    <t>性　別</t>
  </si>
  <si>
    <t>住　所</t>
  </si>
  <si>
    <t>連絡先</t>
  </si>
  <si>
    <t>E-mail</t>
  </si>
  <si>
    <t>チーム名</t>
  </si>
  <si>
    <t>ｴﾝﾄﾘｰ数</t>
  </si>
  <si>
    <t>男子</t>
  </si>
  <si>
    <t>生年月日
（西暦）</t>
  </si>
  <si>
    <t>生年月日
(yyyy/mm/dd)</t>
  </si>
  <si>
    <t>男</t>
  </si>
  <si>
    <t>女子</t>
  </si>
  <si>
    <t>超過</t>
  </si>
  <si>
    <t>女</t>
  </si>
  <si>
    <t>男</t>
  </si>
  <si>
    <t>女</t>
  </si>
  <si>
    <t>1.</t>
  </si>
  <si>
    <t>2.</t>
  </si>
  <si>
    <t>×</t>
  </si>
  <si>
    <t>○</t>
  </si>
  <si>
    <t>▲</t>
  </si>
  <si>
    <t>▲</t>
  </si>
  <si>
    <t>○</t>
  </si>
  <si>
    <t>▲</t>
  </si>
  <si>
    <t>[11]</t>
  </si>
  <si>
    <t>チーム名</t>
  </si>
  <si>
    <t>[15]</t>
  </si>
  <si>
    <t>[01]</t>
  </si>
  <si>
    <t>[02]</t>
  </si>
  <si>
    <t>[03]</t>
  </si>
  <si>
    <t>[21]</t>
  </si>
  <si>
    <t>A[11]</t>
  </si>
  <si>
    <t>A[12]</t>
  </si>
  <si>
    <t>A[13]</t>
  </si>
  <si>
    <t>A[15]</t>
  </si>
  <si>
    <t>A[31]</t>
  </si>
  <si>
    <t>男女</t>
  </si>
  <si>
    <t>大会初日</t>
  </si>
  <si>
    <t>[12]</t>
  </si>
  <si>
    <t>上段項目：</t>
  </si>
  <si>
    <t>下段項目：</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</si>
  <si>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</si>
  <si>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</si>
  <si>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</si>
  <si>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</si>
  <si>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</si>
  <si>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</si>
  <si>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</si>
  <si>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</si>
  <si>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</si>
  <si>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</si>
  <si>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</si>
  <si>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</si>
  <si>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</si>
  <si>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</si>
  <si>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</si>
  <si>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</si>
  <si>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</si>
  <si>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</si>
  <si>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</si>
  <si>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</si>
  <si>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</si>
  <si>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</si>
  <si>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</si>
  <si>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</si>
  <si>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</si>
  <si>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</si>
  <si>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</si>
  <si>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</si>
  <si>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</si>
  <si>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</si>
  <si>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</si>
  <si>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</si>
  <si>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</si>
  <si>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</si>
  <si>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</si>
  <si>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</si>
  <si>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</si>
  <si>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</si>
  <si>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</si>
  <si>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</si>
  <si>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</si>
  <si>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</si>
  <si>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</si>
  <si>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</si>
  <si>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</si>
  <si>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</si>
  <si>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</si>
  <si>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</si>
  <si>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</si>
  <si>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</si>
  <si>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</si>
  <si>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</si>
  <si>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</si>
  <si>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</si>
  <si>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</si>
  <si>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</si>
  <si>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</si>
  <si>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</si>
  <si>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</si>
  <si>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</si>
  <si>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</si>
  <si>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</si>
  <si>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</si>
  <si>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</si>
  <si>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</si>
  <si>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</si>
  <si>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</si>
  <si>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</si>
  <si>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</si>
  <si>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</si>
  <si>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</si>
  <si>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</si>
  <si>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</si>
  <si>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</si>
  <si>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</si>
  <si>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</si>
  <si>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</si>
  <si>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</si>
  <si>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</si>
  <si>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</si>
  <si>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</si>
  <si>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</si>
  <si>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</si>
  <si>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</si>
  <si>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</si>
  <si>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</si>
  <si>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</si>
  <si>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</si>
  <si>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</si>
  <si>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</si>
  <si>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</si>
  <si>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</si>
  <si>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</si>
  <si>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</si>
  <si>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</si>
  <si>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</si>
  <si>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</si>
  <si>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</si>
  <si>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</si>
  <si>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</si>
  <si>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</si>
  <si>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</si>
  <si>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</si>
  <si>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</si>
  <si>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</si>
  <si>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</si>
  <si>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</si>
  <si>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</si>
  <si>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</si>
  <si>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</si>
  <si>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</si>
  <si>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</si>
  <si>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</si>
  <si>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申込〆切：</t>
  </si>
  <si>
    <t>大会初日：</t>
  </si>
  <si>
    <t>[02]</t>
  </si>
  <si>
    <t>申込〆切</t>
  </si>
  <si>
    <t>参加確認・選択肢</t>
  </si>
  <si>
    <t>性別</t>
  </si>
  <si>
    <t>4.</t>
  </si>
  <si>
    <t>5.</t>
  </si>
  <si>
    <t>6.</t>
  </si>
  <si>
    <t>7.</t>
  </si>
  <si>
    <t>1.</t>
  </si>
  <si>
    <t>※</t>
  </si>
  <si>
    <t>↓　（以下、印刷範囲）　↓</t>
  </si>
  <si>
    <t>男女区分</t>
  </si>
  <si>
    <t>様式 D（同意書）</t>
  </si>
  <si>
    <r>
      <t>J</t>
    </r>
    <r>
      <rPr>
        <sz val="11"/>
        <color indexed="8"/>
        <rFont val="ＭＳ ゴシック"/>
        <family val="0"/>
      </rPr>
      <t>LA会費納入金額</t>
    </r>
  </si>
  <si>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</si>
  <si>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</si>
  <si>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</si>
  <si>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</si>
  <si>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</si>
  <si>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</si>
  <si>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</si>
  <si>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</si>
  <si>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</si>
  <si>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</si>
  <si>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</si>
  <si>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[33]</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</si>
  <si>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</si>
  <si>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</si>
  <si>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</si>
  <si>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</si>
  <si>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</si>
  <si>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</si>
  <si>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</si>
  <si>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</si>
  <si>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種目ごとエントリー入力欄</t>
  </si>
  <si>
    <t>大門SLSC</t>
  </si>
  <si>
    <t>【例２】男女混合でエントリーする種目のみを設定する（男女別の欄を全く使わない）場合</t>
  </si>
  <si>
    <t>ｵｰｼｬﾝ ﾏﾝ ﾘﾚｰ</t>
  </si>
  <si>
    <t>ｵｰｼｬﾝ ｳｰﾏﾝ ﾘﾚｰ</t>
  </si>
  <si>
    <t>※項目欄「種目C-1」から「種目C-7」に、（原則）半角ｶﾀｶﾅで直接入力（使用しない欄は空白にする）</t>
  </si>
  <si>
    <t>※</t>
  </si>
  <si>
    <t>(２)</t>
  </si>
  <si>
    <t>(３)</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</si>
  <si>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</si>
  <si>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</si>
  <si>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</si>
  <si>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</si>
  <si>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</si>
  <si>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</si>
  <si>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</si>
  <si>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</si>
  <si>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</si>
  <si>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</si>
  <si>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</si>
  <si>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</si>
  <si>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</si>
  <si>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</si>
  <si>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</si>
  <si>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</si>
  <si>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0"/>
      </rPr>
      <t>全てのデザイン</t>
    </r>
    <r>
      <rPr>
        <sz val="12"/>
        <rFont val="ＭＳ ゴシック"/>
        <family val="0"/>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</si>
  <si>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</si>
  <si>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</si>
  <si>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</si>
  <si>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0"/>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</si>
  <si>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</si>
  <si>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</si>
  <si>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</si>
  <si>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0"/>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</si>
  <si>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</si>
  <si>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</si>
  <si>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</si>
  <si>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</si>
  <si>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</si>
  <si>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</si>
  <si>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</si>
  <si>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</si>
  <si>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</si>
  <si>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</si>
  <si>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</si>
  <si>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</si>
  <si>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</si>
  <si>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</si>
  <si>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</si>
  <si>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</si>
  <si>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</si>
  <si>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</si>
  <si>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</si>
  <si>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</si>
  <si>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年齢区分</t>
  </si>
  <si>
    <t>↓</t>
  </si>
  <si>
    <t>競技者
合計</t>
  </si>
  <si>
    <t>☆◇◇◇の部分に、「ラッシュガード」「大会記念Ｔシャツ」などのことばを補う。</t>
  </si>
  <si>
    <t>氏名ﾌﾘｶﾞﾅ
(ｾｲﾒｲ別)</t>
  </si>
  <si>
    <t>Ver.2-01</t>
  </si>
  <si>
    <t>種目ごとエントリー　種目名</t>
  </si>
  <si>
    <t>氏名漢字
(姓名別)</t>
  </si>
  <si>
    <t>チーム
番号</t>
  </si>
  <si>
    <t>年</t>
  </si>
  <si>
    <t>学　年</t>
  </si>
  <si>
    <t>注目理由</t>
  </si>
  <si>
    <t>様式 B-3（個人種目・男子）</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</si>
  <si>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</si>
  <si>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</si>
  <si>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</si>
  <si>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</si>
  <si>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</si>
  <si>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</si>
  <si>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</si>
  <si>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</si>
  <si>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</si>
  <si>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</si>
  <si>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</si>
  <si>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</si>
  <si>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</si>
  <si>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</si>
  <si>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</si>
  <si>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</si>
  <si>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</si>
  <si>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</si>
  <si>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</si>
  <si>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</si>
  <si>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</si>
  <si>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</si>
  <si>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</si>
  <si>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</si>
  <si>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</si>
  <si>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</si>
  <si>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</si>
  <si>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</si>
  <si>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</si>
  <si>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</si>
  <si>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</si>
  <si>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</si>
  <si>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</si>
  <si>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</si>
  <si>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</si>
  <si>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</si>
  <si>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</si>
  <si>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</si>
  <si>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</si>
  <si>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</si>
  <si>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</si>
  <si>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</si>
  <si>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[34]</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</si>
  <si>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</si>
  <si>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</si>
  <si>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</si>
  <si>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</si>
  <si>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</si>
  <si>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</si>
  <si>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</si>
  <si>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</si>
  <si>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</si>
  <si>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</si>
  <si>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</si>
  <si>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</si>
  <si>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</si>
  <si>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</si>
  <si>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</si>
  <si>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</si>
  <si>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</si>
  <si>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</si>
  <si>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</si>
  <si>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</si>
  <si>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</si>
  <si>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</si>
  <si>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</si>
  <si>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</si>
  <si>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</si>
  <si>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</si>
  <si>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</si>
  <si>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</si>
  <si>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</si>
  <si>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</si>
  <si>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</si>
  <si>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</si>
  <si>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</si>
  <si>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</si>
  <si>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</si>
  <si>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</si>
  <si>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</si>
  <si>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</si>
  <si>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</si>
  <si>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</si>
  <si>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</si>
  <si>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</si>
  <si>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</si>
  <si>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</si>
  <si>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</si>
  <si>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</si>
  <si>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</si>
  <si>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</si>
  <si>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</si>
  <si>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</si>
  <si>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</si>
  <si>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</si>
  <si>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</si>
  <si>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</si>
  <si>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</si>
  <si>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</si>
  <si>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</si>
  <si>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</si>
  <si>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</si>
  <si>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</si>
  <si>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</si>
  <si>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</si>
  <si>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</si>
  <si>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</si>
  <si>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</si>
  <si>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</si>
  <si>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</si>
  <si>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</si>
  <si>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</si>
  <si>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</si>
  <si>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</si>
  <si>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</si>
  <si>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</si>
  <si>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</si>
  <si>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</si>
  <si>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男子チームキャプテン</t>
  </si>
  <si>
    <t>女子チームキャプテン</t>
  </si>
  <si>
    <t>[16]</t>
  </si>
  <si>
    <t>[17]</t>
  </si>
  <si>
    <t>女子チーム</t>
  </si>
  <si>
    <t>男子チーム</t>
  </si>
  <si>
    <t>男女別参加確認</t>
  </si>
  <si>
    <t>ＪＬＡクラブ登録の有無</t>
  </si>
  <si>
    <t>役　職</t>
  </si>
  <si>
    <t>男子キャプテン→</t>
  </si>
  <si>
    <t>女子キャプテン→</t>
  </si>
  <si>
    <t>男子氏名</t>
  </si>
  <si>
    <t>男子ﾌﾘｶﾞﾅ</t>
  </si>
  <si>
    <t>男子性別</t>
  </si>
  <si>
    <t>男子〒</t>
  </si>
  <si>
    <t>男子住所</t>
  </si>
  <si>
    <t>男子電話</t>
  </si>
  <si>
    <t>男子E-mail</t>
  </si>
  <si>
    <t>女子氏名</t>
  </si>
  <si>
    <t>女子ﾌﾘｶﾞﾅ</t>
  </si>
  <si>
    <t>女子性別</t>
  </si>
  <si>
    <t>女子〒</t>
  </si>
  <si>
    <t>女子住所</t>
  </si>
  <si>
    <t>女子電話</t>
  </si>
  <si>
    <t>女子E-mail</t>
  </si>
  <si>
    <t>A[16]</t>
  </si>
  <si>
    <t>A[17]</t>
  </si>
  <si>
    <t>役職</t>
  </si>
  <si>
    <t>顧問・監督→</t>
  </si>
  <si>
    <t>役職氏名</t>
  </si>
  <si>
    <t>役職ﾌﾘｶﾞﾅ</t>
  </si>
  <si>
    <t>役職性別</t>
  </si>
  <si>
    <t>役職〒</t>
  </si>
  <si>
    <t>役職住所</t>
  </si>
  <si>
    <t>役職電話</t>
  </si>
  <si>
    <t>役職E-mail</t>
  </si>
  <si>
    <t>男子:</t>
  </si>
  <si>
    <t>※《基本設定》画面は、リストの下（Z12）にあります。</t>
  </si>
  <si>
    <t>↑男子↑</t>
  </si>
  <si>
    <t>↑女子↑</t>
  </si>
  <si>
    <t>↑男女↑</t>
  </si>
  <si>
    <t>C2-01</t>
  </si>
  <si>
    <t>C2-02</t>
  </si>
  <si>
    <t>C2-03</t>
  </si>
  <si>
    <t>C2-04</t>
  </si>
  <si>
    <t>C2-05</t>
  </si>
  <si>
    <t>C2-06</t>
  </si>
  <si>
    <t>C2-07</t>
  </si>
  <si>
    <t>C2-08</t>
  </si>
  <si>
    <t>C2-09</t>
  </si>
  <si>
    <t>C2-10</t>
  </si>
  <si>
    <t>C2-11</t>
  </si>
  <si>
    <t>C2-12</t>
  </si>
  <si>
    <t>C2-13</t>
  </si>
  <si>
    <t>C2-14</t>
  </si>
  <si>
    <t>C2-15</t>
  </si>
  <si>
    <t>C2-16</t>
  </si>
  <si>
    <t>C2-17</t>
  </si>
  <si>
    <t>C2-18</t>
  </si>
  <si>
    <t>C2-21</t>
  </si>
  <si>
    <t>C2-22</t>
  </si>
  <si>
    <t>C2-23</t>
  </si>
  <si>
    <t>C2-24</t>
  </si>
  <si>
    <t>C2-25</t>
  </si>
  <si>
    <t>C2-26</t>
  </si>
  <si>
    <t>C2-27</t>
  </si>
  <si>
    <t>C2-28</t>
  </si>
  <si>
    <t>C2-29</t>
  </si>
  <si>
    <t>C2-30</t>
  </si>
  <si>
    <t>C2-31</t>
  </si>
  <si>
    <t>C2-32</t>
  </si>
  <si>
    <t>※男女区分とエントリー可能な種目が明確になるように、非該当セルを濃いグレーで塗りつぶして、さらに“×”を入力する</t>
  </si>
  <si>
    <t>※項目欄「種目B3-1」から「種目B3-7」に、（原則）半角ｶﾀｶﾅで直接入力（使用しない欄は空白にする）</t>
  </si>
  <si>
    <t>B3-59～</t>
  </si>
  <si>
    <t>C2-15～</t>
  </si>
  <si>
    <t>学校名</t>
  </si>
  <si>
    <t>チーム略称（全角６文字）</t>
  </si>
  <si>
    <t>チーム略称（半角ｶﾀｶﾅ１２文字）</t>
  </si>
  <si>
    <t>C2-04</t>
  </si>
  <si>
    <t>C2-05</t>
  </si>
  <si>
    <t>[13]</t>
  </si>
  <si>
    <t>[14]</t>
  </si>
  <si>
    <t>[18]</t>
  </si>
  <si>
    <t>A[18]</t>
  </si>
  <si>
    <t>様式 A-4 （チーム情報）</t>
  </si>
  <si>
    <t>○義務あり</t>
  </si>
  <si>
    <t>　●キャップの申請の期限は、出場する競技会のエントリー締切り日までと致します。</t>
  </si>
  <si>
    <t>WA4-01</t>
  </si>
  <si>
    <t>WA4-02</t>
  </si>
  <si>
    <t>WA4-03</t>
  </si>
  <si>
    <t>WA4-06</t>
  </si>
  <si>
    <t>WA4-07</t>
  </si>
  <si>
    <t>WA4-08</t>
  </si>
  <si>
    <t>WA4-11</t>
  </si>
  <si>
    <t>WA4-12</t>
  </si>
  <si>
    <t>WA4-13</t>
  </si>
  <si>
    <t>WA4-14</t>
  </si>
  <si>
    <t>WA4-15</t>
  </si>
  <si>
    <t>WA4-16</t>
  </si>
  <si>
    <t>WA4-17</t>
  </si>
  <si>
    <t>WA4-18</t>
  </si>
  <si>
    <t>WA4-19</t>
  </si>
  <si>
    <t>WA4-20</t>
  </si>
  <si>
    <t>WA4-21</t>
  </si>
  <si>
    <t>WA4-22</t>
  </si>
  <si>
    <t>WA4-23</t>
  </si>
  <si>
    <t>WA4-24</t>
  </si>
  <si>
    <t>WA4-25</t>
  </si>
  <si>
    <t>WA4-26</t>
  </si>
  <si>
    <t>WA4-27</t>
  </si>
  <si>
    <t>WA4-28</t>
  </si>
  <si>
    <t>WA4-29</t>
  </si>
  <si>
    <t>WA4-30</t>
  </si>
  <si>
    <t>WA4-31</t>
  </si>
  <si>
    <t>WA4-32</t>
  </si>
  <si>
    <t>WA4-33</t>
  </si>
  <si>
    <t>WA4-34</t>
  </si>
  <si>
    <t>WA4-35</t>
  </si>
  <si>
    <t>WA4-36</t>
  </si>
  <si>
    <t>WA4-37</t>
  </si>
  <si>
    <t>WA4-38</t>
  </si>
  <si>
    <t>WA4-39</t>
  </si>
  <si>
    <t>WA4-40</t>
  </si>
  <si>
    <t>WA4-41</t>
  </si>
  <si>
    <t>WA4-42</t>
  </si>
  <si>
    <t>WA4-43</t>
  </si>
  <si>
    <t>WA4-53</t>
  </si>
  <si>
    <t>WA4-65</t>
  </si>
  <si>
    <t>WA4-66</t>
  </si>
  <si>
    <t>WA4-67</t>
  </si>
  <si>
    <t>WA4-68</t>
  </si>
  <si>
    <t>WA4-69</t>
  </si>
  <si>
    <t>WA4-70</t>
  </si>
  <si>
    <t>チーム代表者</t>
  </si>
  <si>
    <t>ライフセービング資格</t>
  </si>
  <si>
    <r>
      <t>様式 D（同意書）は、チーム代表者が</t>
    </r>
    <r>
      <rPr>
        <b/>
        <u val="single"/>
        <sz val="12"/>
        <color indexed="10"/>
        <rFont val="ＭＳ ゴシック"/>
        <family val="0"/>
      </rPr>
      <t>手書きで提出</t>
    </r>
    <r>
      <rPr>
        <sz val="12"/>
        <color indexed="8"/>
        <rFont val="ＭＳ ゴシック"/>
        <family val="0"/>
      </rPr>
      <t>していただく書類です。</t>
    </r>
  </si>
  <si>
    <t>(１)</t>
  </si>
  <si>
    <t>このシートを、「Ａ４版」で、１枚分印刷する（この説明文は印刷されません）。</t>
  </si>
  <si>
    <r>
      <t>チーム代表者に、</t>
    </r>
    <r>
      <rPr>
        <b/>
        <sz val="12"/>
        <color indexed="10"/>
        <rFont val="ＭＳ ゴシック"/>
        <family val="0"/>
      </rPr>
      <t>「必要事項の記入」・「本人署名・押印」</t>
    </r>
    <r>
      <rPr>
        <sz val="12"/>
        <color indexed="8"/>
        <rFont val="ＭＳ ゴシック"/>
        <family val="0"/>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</si>
  <si>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</si>
  <si>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</si>
  <si>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</si>
  <si>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</si>
  <si>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</si>
  <si>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</si>
  <si>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</si>
  <si>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</si>
  <si>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</si>
  <si>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</si>
  <si>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</si>
  <si>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</si>
  <si>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</si>
  <si>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</si>
  <si>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</si>
  <si>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■男子チームの意気込み</t>
  </si>
  <si>
    <t>■男子の注目競技者</t>
  </si>
  <si>
    <t>氏　名（フリガナ）</t>
  </si>
  <si>
    <t>（</t>
  </si>
  <si>
    <t>）</t>
  </si>
  <si>
    <t>■女子チームの意気込み</t>
  </si>
  <si>
    <t>■女子の注目競技者</t>
  </si>
  <si>
    <t>■学生部欄</t>
  </si>
  <si>
    <t>競技中の実況時などにご紹介したいと思いますので、ご協力お願いします。</t>
  </si>
  <si>
    <r>
      <t>チームＰＲは、</t>
    </r>
    <r>
      <rPr>
        <b/>
        <u val="single"/>
        <sz val="12"/>
        <color indexed="10"/>
        <rFont val="ＭＳ ゴシック"/>
        <family val="0"/>
      </rPr>
      <t>入力して</t>
    </r>
    <r>
      <rPr>
        <sz val="12"/>
        <rFont val="ＭＳ ゴシック"/>
        <family val="0"/>
      </rPr>
      <t>いただく書類です。郵送では受付ておりません。</t>
    </r>
  </si>
  <si>
    <t>※学生部欄には入力しないでください。</t>
  </si>
  <si>
    <t>■チーム名</t>
  </si>
  <si>
    <t>チームＰＲ</t>
  </si>
  <si>
    <t>夢</t>
  </si>
  <si>
    <t>消防士</t>
  </si>
  <si>
    <t>教師</t>
  </si>
  <si>
    <r>
      <t xml:space="preserve">意気込み
</t>
    </r>
    <r>
      <rPr>
        <sz val="8"/>
        <color indexed="8"/>
        <rFont val="ＭＳ ゴシック"/>
        <family val="0"/>
      </rPr>
      <t>※簡潔に</t>
    </r>
  </si>
  <si>
    <t>☆学生選手権のチーム名は、原則として｢学校名｣です。</t>
  </si>
  <si>
    <t>上記にない場合は右記に手入力</t>
  </si>
  <si>
    <t>☆男子がいる場合は男子キャプテン、女子のみの場合は女子キャプテン
☆2次要項はチーム代表者に送ります</t>
  </si>
  <si>
    <t>☆チーム代表者が兼ねる場合は、入力不要です。
☆2次要項はチーム代表者に送ります</t>
  </si>
  <si>
    <t>男子選出人数:</t>
  </si>
  <si>
    <t>（氏）↑</t>
  </si>
  <si>
    <t>（名）↑</t>
  </si>
  <si>
    <t>女子選出人数:</t>
  </si>
  <si>
    <t>男子選出義務の有無→</t>
  </si>
  <si>
    <t xml:space="preserve"> 1人以上 ～  5人以下</t>
  </si>
  <si>
    <t>３人</t>
  </si>
  <si>
    <t>女子選出義務の有無→</t>
  </si>
  <si>
    <t>神田外語大学</t>
  </si>
  <si>
    <t>共栄大学</t>
  </si>
  <si>
    <t>国際基督教大学</t>
  </si>
  <si>
    <t>上智大学</t>
  </si>
  <si>
    <t>電気通信大学</t>
  </si>
  <si>
    <t>東京学芸大学</t>
  </si>
  <si>
    <t>東京福祉大学</t>
  </si>
  <si>
    <t>明治国際医療大学</t>
  </si>
  <si>
    <t>茨城大学</t>
  </si>
  <si>
    <t>専修大学</t>
  </si>
  <si>
    <t>東洋大学</t>
  </si>
  <si>
    <t>日本大学</t>
  </si>
  <si>
    <t>法政大学</t>
  </si>
  <si>
    <t>明治大学</t>
  </si>
  <si>
    <t>青山学院大学</t>
  </si>
  <si>
    <t>大阪体育大学</t>
  </si>
  <si>
    <t>鹿児島国際大学</t>
  </si>
  <si>
    <t>神奈川大学</t>
  </si>
  <si>
    <t>九州産業大学</t>
  </si>
  <si>
    <t>杏林大学</t>
  </si>
  <si>
    <t>慶應義塾大学</t>
  </si>
  <si>
    <t>國學院大学</t>
  </si>
  <si>
    <t>国際武道大学</t>
  </si>
  <si>
    <t>国士舘大学</t>
  </si>
  <si>
    <t>実践女子大学</t>
  </si>
  <si>
    <t>順天堂大学</t>
  </si>
  <si>
    <t>成蹊大学</t>
  </si>
  <si>
    <t>成城大学</t>
  </si>
  <si>
    <t>拓殖大学</t>
  </si>
  <si>
    <t>玉川大学</t>
  </si>
  <si>
    <t>千葉科学大学</t>
  </si>
  <si>
    <t>中央大学</t>
  </si>
  <si>
    <t>中京大学</t>
  </si>
  <si>
    <t>筑波大学</t>
  </si>
  <si>
    <t>帝京大学</t>
  </si>
  <si>
    <t>東海大学清水校舎</t>
  </si>
  <si>
    <t>東海大学湘南校舎</t>
  </si>
  <si>
    <t>東京女子体育大学</t>
  </si>
  <si>
    <t>新潟産業大学</t>
  </si>
  <si>
    <t>日本体育大学</t>
  </si>
  <si>
    <t>日本女子体育大学</t>
  </si>
  <si>
    <t>日本福祉大学</t>
  </si>
  <si>
    <t>広島国際大学</t>
  </si>
  <si>
    <t>福井県立大学</t>
  </si>
  <si>
    <t>福岡大学</t>
  </si>
  <si>
    <t>文教大学</t>
  </si>
  <si>
    <t>武蔵丘短期大学</t>
  </si>
  <si>
    <t>明星大学</t>
  </si>
  <si>
    <t>流通経済大学</t>
  </si>
  <si>
    <t>早稲田大学</t>
  </si>
  <si>
    <t>千葉大学</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</si>
  <si>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</si>
  <si>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</si>
  <si>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</si>
  <si>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</si>
  <si>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</si>
  <si>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</si>
  <si>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</si>
  <si>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</si>
  <si>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</si>
  <si>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</si>
  <si>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</si>
  <si>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</si>
  <si>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</si>
  <si>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</si>
  <si>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</si>
  <si>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</si>
  <si>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</si>
  <si>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</si>
  <si>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</si>
  <si>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</si>
  <si>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</si>
  <si>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</si>
  <si>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5000xxxxx</t>
  </si>
  <si>
    <t>5000yyyyy</t>
  </si>
  <si>
    <t>プールライフガード</t>
  </si>
  <si>
    <t>男子選出審判</t>
  </si>
  <si>
    <t>女子選出審判</t>
  </si>
  <si>
    <t>BLS
アセスメント</t>
  </si>
  <si>
    <t>ｵｰﾌﾟﾝ参加・
一般</t>
  </si>
  <si>
    <t>(ﾁｰﾑ種目内訳)</t>
  </si>
  <si>
    <t>ﾁｰﾑ種目
合計</t>
  </si>
  <si>
    <t>(競技者内訳)</t>
  </si>
  <si>
    <t>「LIFESAVERS」
団体登録の確認</t>
  </si>
  <si>
    <t>第1種</t>
  </si>
  <si>
    <t>第2種</t>
  </si>
  <si>
    <t>第3種</t>
  </si>
  <si>
    <t>第4種</t>
  </si>
  <si>
    <t>第5種</t>
  </si>
  <si>
    <t>第6種</t>
  </si>
  <si>
    <t>学生
(資格有)</t>
  </si>
  <si>
    <t>ﾁｰﾑ種目
(資格有)</t>
  </si>
  <si>
    <t>ﾁｰﾑ種目
(ｵｰﾌﾟﾝ参加)</t>
  </si>
  <si>
    <t>ﾁｰﾑ種目
(ｵｰﾌﾟﾝ参加)</t>
  </si>
  <si>
    <t>サーフライフセービング指導員</t>
  </si>
  <si>
    <t>プールライフガーディング指導員</t>
  </si>
  <si>
    <t xml:space="preserve">ベーシック・サーフライフセーバー </t>
  </si>
  <si>
    <t xml:space="preserve">アドバンス・サーフライフセーバー </t>
  </si>
  <si>
    <t>アドバンス・プールライフガード</t>
  </si>
  <si>
    <t>アドバンス・プールライフガード</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</si>
  <si>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</si>
  <si>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</si>
  <si>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</si>
  <si>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</si>
  <si>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</si>
  <si>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</si>
  <si>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</si>
  <si>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</si>
  <si>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02:50.00</t>
  </si>
  <si>
    <t>00:50.00</t>
  </si>
  <si>
    <t>01:40.00</t>
  </si>
  <si>
    <t>01:30.00</t>
  </si>
  <si>
    <t>03:20.00</t>
  </si>
  <si>
    <t>エントリー標準タイム　(分):(秒).(100分の1秒)→</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</si>
  <si>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</si>
  <si>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</si>
  <si>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</si>
  <si>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</si>
  <si>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</si>
  <si>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</si>
  <si>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</si>
  <si>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</si>
  <si>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</si>
  <si>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</si>
  <si>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</si>
  <si>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</si>
  <si>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</si>
  <si>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</si>
  <si>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</si>
  <si>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</si>
  <si>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</si>
  <si>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</si>
  <si>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</si>
  <si>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</si>
  <si>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</si>
  <si>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</si>
  <si>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</si>
  <si>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</si>
  <si>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</si>
  <si>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</si>
  <si>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</si>
  <si>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</si>
  <si>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</si>
  <si>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</si>
  <si>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</si>
  <si>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</si>
  <si>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</si>
  <si>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</si>
  <si>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</si>
  <si>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</si>
  <si>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</si>
  <si>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</si>
  <si>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</si>
  <si>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</si>
  <si>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</si>
  <si>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</si>
  <si>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</si>
  <si>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</si>
  <si>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</si>
  <si>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</si>
  <si>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</si>
  <si>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</si>
  <si>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</si>
  <si>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</si>
  <si>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</si>
  <si>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</si>
  <si>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</si>
  <si>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</si>
  <si>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</si>
  <si>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</si>
  <si>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</si>
  <si>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</si>
  <si>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</si>
  <si>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</si>
  <si>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</si>
  <si>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</si>
  <si>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</si>
  <si>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</si>
  <si>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</si>
  <si>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</si>
  <si>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</si>
  <si>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</si>
  <si>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</si>
  <si>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</si>
  <si>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</si>
  <si>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</si>
  <si>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</si>
  <si>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</si>
  <si>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</si>
  <si>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</si>
  <si>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</si>
  <si>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</si>
  <si>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</si>
  <si>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</si>
  <si>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</si>
  <si>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</si>
  <si>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</si>
  <si>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</si>
  <si>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</si>
  <si>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</si>
  <si>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</si>
  <si>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</si>
  <si>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</si>
  <si>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</si>
  <si>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</si>
  <si>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</si>
  <si>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</si>
  <si>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</si>
  <si>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</si>
  <si>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</si>
  <si>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</si>
  <si>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</si>
  <si>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</si>
  <si>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</si>
  <si>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</si>
  <si>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</si>
  <si>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</si>
  <si>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</si>
  <si>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</si>
  <si>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</si>
  <si>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</si>
  <si>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</si>
  <si>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</si>
  <si>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小計</t>
  </si>
  <si>
    <t>（２）確認用（入力不要）</t>
  </si>
  <si>
    <t>様式 B-3（個人種目・女子）</t>
  </si>
  <si>
    <t>02:10.00</t>
  </si>
  <si>
    <t>01:00:00</t>
  </si>
  <si>
    <t>03:20:00</t>
  </si>
  <si>
    <t>01:50.00</t>
  </si>
  <si>
    <t>03:50.00</t>
  </si>
  <si>
    <t>03:20:00</t>
  </si>
  <si>
    <t>01:00:00</t>
  </si>
  <si>
    <t>02:10.00</t>
  </si>
  <si>
    <t>01:50.00</t>
  </si>
  <si>
    <t>01:40.00</t>
  </si>
  <si>
    <t>03:50.00</t>
  </si>
  <si>
    <t>59</t>
  </si>
  <si>
    <t>アスリート</t>
  </si>
  <si>
    <t>ｵｰﾌﾟﾝ参加</t>
  </si>
  <si>
    <t>障害物リレー
4×50m</t>
  </si>
  <si>
    <t>マネキンリレー
4×25m</t>
  </si>
  <si>
    <t>ラインスロー
12.5m</t>
  </si>
  <si>
    <t>メドレーリレー
4×50m</t>
  </si>
  <si>
    <t>参加の場合は
"1"を入力</t>
  </si>
  <si>
    <t>参加の場合は
"1"を入力</t>
  </si>
  <si>
    <t>02</t>
  </si>
  <si>
    <t>24</t>
  </si>
  <si>
    <t>23</t>
  </si>
  <si>
    <t>01</t>
  </si>
  <si>
    <t>13</t>
  </si>
  <si>
    <t>00</t>
  </si>
  <si>
    <t>21</t>
  </si>
  <si>
    <t>25</t>
  </si>
  <si>
    <t>入力例→</t>
  </si>
  <si>
    <t>BLS
アセスメント
※無償</t>
  </si>
  <si>
    <t>C-2</t>
  </si>
  <si>
    <t>女子:</t>
  </si>
  <si>
    <t>計算式</t>
  </si>
  <si>
    <t>マイナス計算式</t>
  </si>
  <si>
    <t>小計</t>
  </si>
  <si>
    <t>合計</t>
  </si>
  <si>
    <t>男女別参加→</t>
  </si>
  <si>
    <t>男子チーム</t>
  </si>
  <si>
    <t>女子チーム</t>
  </si>
  <si>
    <t>LIFESAVERS登録</t>
  </si>
  <si>
    <t>男子</t>
  </si>
  <si>
    <t>女子</t>
  </si>
  <si>
    <t>参加費→</t>
  </si>
  <si>
    <t>合計</t>
  </si>
  <si>
    <t>障害物ｽｲﾑ200m</t>
  </si>
  <si>
    <t>ﾏﾈｷﾝｷｬﾘｰ50m</t>
  </si>
  <si>
    <t>ﾏﾈｷﾝｷｬﾘｰ50m</t>
  </si>
  <si>
    <t>ﾏﾈｷﾝｷｬﾘｰ･ｳｨｽﾞﾌｨﾝ100m</t>
  </si>
  <si>
    <t>ﾏﾈｷﾝｷｬﾘｰ･ｳｨｽﾞﾌｨﾝ100m</t>
  </si>
  <si>
    <t>ﾏﾈｷﾝﾄｳ･ｳｨｽﾞﾌｨﾝ100m</t>
  </si>
  <si>
    <t>ﾏﾈｷﾝﾄｳ･ｳｨｽﾞﾌｨﾝ100m</t>
  </si>
  <si>
    <t>ｽｰﾊﾟｰﾗｲﾌｾｰﾊﾞｰ200m</t>
  </si>
  <si>
    <t>ｽｰﾊﾟｰﾗｲﾌｾｰﾊﾞｰ200m</t>
  </si>
  <si>
    <t>男子・競技人数→</t>
  </si>
  <si>
    <t>女子・競技人数→</t>
  </si>
  <si>
    <t>男子・チーム種目→</t>
  </si>
  <si>
    <t>ｵｰﾌﾟﾝ
参加</t>
  </si>
  <si>
    <t>女子・チーム種目→</t>
  </si>
  <si>
    <t>学生
(資格有り)</t>
  </si>
  <si>
    <t>学生
(資格無し・ｵｰﾌﾟﾝ参加)</t>
  </si>
  <si>
    <t>社会人
(ｵｰﾌﾟﾝ参加)</t>
  </si>
  <si>
    <t>高校生
(ｵｰﾌﾟﾝ参加)</t>
  </si>
  <si>
    <t>中学生
(ｵｰﾌﾟﾝ参加)</t>
  </si>
  <si>
    <t>大学ｸﾗﾌﾞ</t>
  </si>
  <si>
    <t>オープン参加</t>
  </si>
  <si>
    <t>活動実績</t>
  </si>
  <si>
    <t>※大学クラブのみ</t>
  </si>
  <si>
    <t>ﾁｰﾑ種目
(大学ｸﾗﾌﾞ)</t>
  </si>
  <si>
    <t>8.</t>
  </si>
  <si>
    <t>（追加種目専用欄）8.</t>
  </si>
  <si>
    <t>(追加個人種目
内訳)</t>
  </si>
  <si>
    <t>追加個人種目</t>
  </si>
  <si>
    <t>第12回全日本学生ライフセービング・プール競技選手権大会兼ジャパンオープン</t>
  </si>
  <si>
    <t>2020年12月15日（火） ﾒｰﾙ送信のみ23：59まで　※同意書のみ郵送（当日消印有効）</t>
  </si>
  <si>
    <t>2020年12月15日（火） ﾒｰﾙ送信(入力）のみ　※郵送提出はできません</t>
  </si>
  <si>
    <t>（３）テクニカルオフィシャル及びスタッフ選出</t>
  </si>
  <si>
    <t>☆表示される人数分のテクニカルオフィシャル及びスタッフのお名前を入力下さい。また、別途デジエントリー申し込み下さい。
（http://dgent.jp/）</t>
  </si>
  <si>
    <t xml:space="preserve"> 6人以上 ～ 10人以下</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</si>
  <si>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</si>
  <si>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</si>
  <si>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</si>
  <si>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</si>
  <si>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</si>
  <si>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</si>
  <si>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</si>
  <si>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</si>
  <si>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</si>
  <si>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</si>
  <si>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</si>
  <si>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</si>
  <si>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</si>
  <si>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</si>
  <si>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</si>
  <si>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</si>
  <si>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</si>
  <si>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</si>
  <si>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</si>
  <si>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</si>
  <si>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</si>
  <si>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</si>
  <si>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</si>
  <si>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</si>
  <si>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</si>
  <si>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</si>
  <si>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</si>
  <si>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</si>
  <si>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</si>
  <si>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</si>
  <si>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</si>
  <si>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</si>
  <si>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</si>
  <si>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</si>
  <si>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</si>
  <si>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</si>
  <si>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</si>
  <si>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</si>
  <si>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</si>
  <si>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</si>
  <si>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</si>
  <si>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</si>
  <si>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学生
(資格有り)</t>
  </si>
  <si>
    <t>学生
(資格無し・ｵｰﾌﾟﾝ参加)</t>
  </si>
  <si>
    <t>社会人
(ｵｰﾌﾟﾝ参加)</t>
  </si>
  <si>
    <t>高校生
(ｵｰﾌﾟﾝ参加)</t>
  </si>
  <si>
    <t>中学生
(ｵｰﾌﾟﾝ参加)</t>
  </si>
  <si>
    <t>追加
個人種目</t>
  </si>
  <si>
    <t>ﾁｰﾑ種目
(大学ｸﾗﾌﾞ)</t>
  </si>
  <si>
    <t>テクニカルオフィシャル又はスタッフ</t>
  </si>
  <si>
    <t>学生
(資格有り)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</si>
</sst>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1">
    <font>
      <sz val="11"/>
      <color theme="1"/>
      <name val="Calibri"/>
      <family val="0"/>
    </font>
    <font>
      <sz val="11"/>
      <color indexed="8"/>
      <name val="ＭＳ Ｐゴシック"/>
      <family val="0"/>
    </font>
    <font>
      <sz val="6"/>
      <name val="ＭＳ Ｐゴシック"/>
      <family val="0"/>
    </font>
    <font>
      <sz val="12"/>
      <name val="ＭＳ ゴシック"/>
      <family val="0"/>
    </font>
    <font>
      <sz val="6"/>
      <name val="Osaka"/>
      <family val="0"/>
    </font>
    <font>
      <b/>
      <sz val="12"/>
      <name val="ＭＳ ゴシック"/>
      <family val="0"/>
    </font>
    <font>
      <sz val="10"/>
      <name val="ＭＳ ゴシック"/>
      <family val="0"/>
    </font>
    <font>
      <sz val="14"/>
      <name val="ＭＳ ゴシック"/>
      <family val="0"/>
    </font>
    <font>
      <sz val="12"/>
      <color indexed="9"/>
      <name val="ＭＳ ゴシック"/>
      <family val="0"/>
    </font>
    <font>
      <b/>
      <sz val="14"/>
      <color indexed="9"/>
      <name val="ＭＳ ゴシック"/>
      <family val="0"/>
    </font>
    <font>
      <sz val="10"/>
      <color indexed="8"/>
      <name val="ＭＳ ゴシック"/>
      <family val="0"/>
    </font>
    <font>
      <sz val="10"/>
      <color indexed="10"/>
      <name val="ＭＳ ゴシック"/>
      <family val="0"/>
    </font>
    <font>
      <sz val="11"/>
      <color indexed="8"/>
      <name val="ＭＳ ゴシック"/>
      <family val="0"/>
    </font>
    <font>
      <b/>
      <sz val="12"/>
      <color indexed="10"/>
      <name val="ＭＳ ゴシック"/>
      <family val="0"/>
    </font>
    <font>
      <sz val="12"/>
      <color indexed="8"/>
      <name val="ＭＳ ゴシック"/>
      <family val="0"/>
    </font>
    <font>
      <b/>
      <sz val="11"/>
      <color indexed="12"/>
      <name val="ＭＳ ゴシック"/>
      <family val="0"/>
    </font>
    <font>
      <sz val="24"/>
      <color indexed="8"/>
      <name val="ＭＳ ゴシック"/>
      <family val="0"/>
    </font>
    <font>
      <sz val="9"/>
      <color indexed="8"/>
      <name val="ＭＳ ゴシック"/>
      <family val="0"/>
    </font>
    <font>
      <sz val="18"/>
      <color indexed="10"/>
      <name val="ＭＳ ゴシック"/>
      <family val="0"/>
    </font>
    <font>
      <sz val="16"/>
      <color indexed="8"/>
      <name val="ＭＳ ゴシック"/>
      <family val="0"/>
    </font>
    <font>
      <sz val="18"/>
      <color indexed="8"/>
      <name val="ＭＳ ゴシック"/>
      <family val="0"/>
    </font>
    <font>
      <b/>
      <sz val="10"/>
      <name val="ＭＳ ゴシック"/>
      <family val="0"/>
    </font>
    <font>
      <sz val="10"/>
      <color indexed="12"/>
      <name val="ＭＳ ゴシック"/>
      <family val="0"/>
    </font>
    <font>
      <b/>
      <sz val="11"/>
      <color indexed="9"/>
      <name val="ＭＳ Ｐゴシック"/>
      <family val="0"/>
    </font>
    <font>
      <sz val="20"/>
      <color indexed="8"/>
      <name val="ＭＳ ゴシック"/>
      <family val="0"/>
    </font>
    <font>
      <sz val="9"/>
      <name val="ＭＳ ゴシック"/>
      <family val="0"/>
    </font>
    <font>
      <sz val="11"/>
      <name val="ＭＳ ゴシック"/>
      <family val="0"/>
    </font>
    <font>
      <sz val="24"/>
      <name val="ＭＳ ゴシック"/>
      <family val="0"/>
    </font>
    <font>
      <sz val="14"/>
      <color indexed="8"/>
      <name val="ＭＳ ゴシック"/>
      <family val="0"/>
    </font>
    <font>
      <b/>
      <sz val="11"/>
      <name val="ＭＳ ゴシック"/>
      <family val="0"/>
    </font>
    <font>
      <b/>
      <sz val="9"/>
      <name val="ＭＳ ゴシック"/>
      <family val="0"/>
    </font>
    <font>
      <b/>
      <sz val="12"/>
      <color indexed="8"/>
      <name val="ＭＳ ゴシック"/>
      <family val="0"/>
    </font>
    <font>
      <b/>
      <sz val="10"/>
      <color indexed="8"/>
      <name val="ＭＳ ゴシック"/>
      <family val="0"/>
    </font>
    <font>
      <b/>
      <sz val="16"/>
      <color indexed="10"/>
      <name val="ＭＳ ゴシック"/>
      <family val="0"/>
    </font>
    <font>
      <sz val="10"/>
      <color indexed="8"/>
      <name val="ＭＳ 明朝"/>
      <family val="0"/>
    </font>
    <font>
      <b/>
      <u val="single"/>
      <sz val="12"/>
      <color indexed="10"/>
      <name val="ＭＳ ゴシック"/>
      <family val="0"/>
    </font>
    <font>
      <sz val="10"/>
      <color indexed="8"/>
      <name val="Arial"/>
      <family val="0"/>
    </font>
    <font>
      <sz val="12"/>
      <name val="Osaka"/>
      <family val="0"/>
    </font>
    <font>
      <b/>
      <sz val="18"/>
      <name val="ＭＳ ゴシック"/>
      <family val="0"/>
    </font>
    <font>
      <u val="single"/>
      <sz val="12"/>
      <name val="ＭＳ ゴシック"/>
      <family val="0"/>
    </font>
    <font>
      <b/>
      <sz val="14"/>
      <name val="ＭＳ ゴシック"/>
      <family val="0"/>
    </font>
    <font>
      <i/>
      <sz val="10"/>
      <name val="ＭＳ ゴシック"/>
      <family val="0"/>
    </font>
    <font>
      <u val="single"/>
      <sz val="10"/>
      <name val="ＭＳ ゴシック"/>
      <family val="0"/>
    </font>
    <font>
      <sz val="8"/>
      <color indexed="8"/>
      <name val="ＭＳ ゴシック"/>
      <family val="0"/>
    </font>
    <font>
      <sz val="11"/>
      <color indexed="10"/>
      <name val="ＭＳ ゴシック"/>
      <family val="0"/>
    </font>
    <font>
      <sz val="8"/>
      <name val="ＭＳ ゴシック"/>
      <family val="0"/>
    </font>
    <font>
      <sz val="11"/>
      <color indexed="12"/>
      <name val="ＭＳ ゴシック"/>
      <family val="0"/>
    </font>
    <font>
      <sz val="11"/>
      <color indexed="9"/>
      <name val="ＭＳ Ｐゴシック"/>
      <family val="0"/>
    </font>
    <font>
      <b/>
      <sz val="18"/>
      <color indexed="56"/>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2"/>
      <color indexed="12"/>
      <name val="ＭＳ ゴシック"/>
      <family val="0"/>
    </font>
    <font>
      <b/>
      <sz val="11"/>
      <color indexed="10"/>
      <name val="ＭＳ ゴシック"/>
      <family val="0"/>
    </font>
    <font>
      <sz val="9"/>
      <color indexed="10"/>
      <name val="ＭＳ ゴシック"/>
      <family val="0"/>
    </font>
    <font>
      <b/>
      <sz val="10"/>
      <color indexed="10"/>
      <name val="ＭＳ ゴシック"/>
      <family val="0"/>
    </font>
    <font>
      <b/>
      <sz val="12"/>
      <color indexed="12"/>
      <name val="ＭＳ ゴシック"/>
      <family val="0"/>
    </font>
    <font>
      <sz val="10"/>
      <color indexed="23"/>
      <name val="ＭＳ ゴシック"/>
      <family val="0"/>
    </font>
    <font>
      <sz val="12"/>
      <color indexed="10"/>
      <name val="ＭＳ ゴシック"/>
      <family val="0"/>
    </font>
    <font>
      <sz val="10"/>
      <color indexed="14"/>
      <name val="ＭＳ ゴシック"/>
      <family val="0"/>
    </font>
    <font>
      <sz val="10"/>
      <color indexed="30"/>
      <name val="ＭＳ ゴシック"/>
      <family val="0"/>
    </font>
    <font>
      <sz val="12"/>
      <color indexed="14"/>
      <name val="ＭＳ ゴシック"/>
      <family val="0"/>
    </font>
    <font>
      <b/>
      <sz val="12"/>
      <color indexed="14"/>
      <name val="ＭＳ ゴシック"/>
      <family val="0"/>
    </font>
    <font>
      <b/>
      <sz val="12"/>
      <color indexed="60"/>
      <name val="ＭＳ ゴシック"/>
      <family val="0"/>
    </font>
    <font>
      <b/>
      <sz val="14"/>
      <color indexed="8"/>
      <name val="ＭＳ ゴシック"/>
      <family val="0"/>
    </font>
    <font>
      <b/>
      <sz val="11"/>
      <color indexed="14"/>
      <name val="ＭＳ ゴシック"/>
      <family val="0"/>
    </font>
    <font>
      <b/>
      <sz val="14"/>
      <color indexed="10"/>
      <name val="ＭＳ ゴシック"/>
      <family val="0"/>
    </font>
    <font>
      <sz val="8"/>
      <color indexed="10"/>
      <name val="ＭＳ ゴシック"/>
      <family val="0"/>
    </font>
    <font>
      <u val="single"/>
      <sz val="12"/>
      <color indexed="12"/>
      <name val="ＭＳ ゴシック"/>
      <family val="0"/>
    </font>
    <font>
      <sz val="10"/>
      <color indexed="48"/>
      <name val="ＭＳ ゴシック"/>
      <family val="0"/>
    </font>
    <font>
      <sz val="11"/>
      <color indexed="14"/>
      <name val="ＭＳ ゴシック"/>
      <family val="0"/>
    </font>
    <font>
      <sz val="13"/>
      <name val="Lucida Grande"/>
      <family val="0"/>
    </font>
    <font>
      <sz val="10.5"/>
      <color indexed="10"/>
      <name val="ＭＳ ゴシック"/>
      <family val="0"/>
    </font>
    <font>
      <sz val="10"/>
      <color indexed="10"/>
      <name val="ＭＳ Ｐゴシック"/>
      <family val="0"/>
    </font>
    <font>
      <sz val="11"/>
      <color indexed="8"/>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sz val="12"/>
      <color rgb="FF0000FF"/>
      <name val="ＭＳ ゴシック"/>
      <family val="0"/>
    </font>
    <font>
      <b/>
      <sz val="12"/>
      <color rgb="FFFF0000"/>
      <name val="ＭＳ ゴシック"/>
      <family val="0"/>
    </font>
    <font>
      <b/>
      <sz val="11"/>
      <color rgb="FF0000FF"/>
      <name val="ＭＳ ゴシック"/>
      <family val="0"/>
    </font>
    <font>
      <b/>
      <sz val="11"/>
      <color rgb="FFFF0000"/>
      <name val="ＭＳ ゴシック"/>
      <family val="0"/>
    </font>
    <font>
      <sz val="10"/>
      <color rgb="FF0000FF"/>
      <name val="ＭＳ ゴシック"/>
      <family val="0"/>
    </font>
    <font>
      <sz val="11"/>
      <color rgb="FFFF0000"/>
      <name val="ＭＳ ゴシック"/>
      <family val="0"/>
    </font>
    <font>
      <sz val="11"/>
      <color rgb="FF0000FF"/>
      <name val="ＭＳ ゴシック"/>
      <family val="0"/>
    </font>
    <font>
      <sz val="9"/>
      <color rgb="FFFF0000"/>
      <name val="ＭＳ ゴシック"/>
      <family val="0"/>
    </font>
    <font>
      <sz val="11"/>
      <color theme="1"/>
      <name val="ＭＳ ゴシック"/>
      <family val="0"/>
    </font>
    <font>
      <b/>
      <sz val="14"/>
      <color theme="0"/>
      <name val="ＭＳ ゴシック"/>
      <family val="0"/>
    </font>
    <font>
      <sz val="12"/>
      <color theme="1"/>
      <name val="ＭＳ ゴシック"/>
      <family val="0"/>
    </font>
    <font>
      <sz val="9"/>
      <color theme="1"/>
      <name val="ＭＳ ゴシック"/>
      <family val="0"/>
    </font>
    <font>
      <b/>
      <sz val="10"/>
      <color rgb="FFFF0000"/>
      <name val="ＭＳ ゴシック"/>
      <family val="0"/>
    </font>
    <font>
      <sz val="12"/>
      <color rgb="FF0000CC"/>
      <name val="ＭＳ ゴシック"/>
      <family val="0"/>
    </font>
    <font>
      <b/>
      <sz val="12"/>
      <color rgb="FF0000CC"/>
      <name val="ＭＳ ゴシック"/>
      <family val="0"/>
    </font>
    <font>
      <sz val="10"/>
      <color theme="1" tint="0.49998000264167786"/>
      <name val="ＭＳ ゴシック"/>
      <family val="0"/>
    </font>
    <font>
      <sz val="14"/>
      <color theme="1"/>
      <name val="ＭＳ ゴシック"/>
      <family val="0"/>
    </font>
    <font>
      <sz val="12"/>
      <color rgb="FFFF0000"/>
      <name val="ＭＳ ゴシック"/>
      <family val="0"/>
    </font>
    <font>
      <sz val="10"/>
      <color rgb="FFFF00FF"/>
      <name val="ＭＳ ゴシック"/>
      <family val="0"/>
    </font>
    <font>
      <sz val="10"/>
      <color rgb="FF0070C0"/>
      <name val="ＭＳ ゴシック"/>
      <family val="0"/>
    </font>
    <font>
      <sz val="12"/>
      <color rgb="FFFF0066"/>
      <name val="ＭＳ ゴシック"/>
      <family val="0"/>
    </font>
    <font>
      <b/>
      <sz val="12"/>
      <color rgb="FFFF0066"/>
      <name val="ＭＳ ゴシック"/>
      <family val="0"/>
    </font>
    <font>
      <b/>
      <sz val="12"/>
      <color rgb="FF996600"/>
      <name val="ＭＳ ゴシック"/>
      <family val="0"/>
    </font>
    <font>
      <b/>
      <sz val="12"/>
      <color theme="1"/>
      <name val="ＭＳ ゴシック"/>
      <family val="0"/>
    </font>
    <font>
      <sz val="20"/>
      <color theme="1"/>
      <name val="ＭＳ ゴシック"/>
      <family val="0"/>
    </font>
    <font>
      <b/>
      <sz val="14"/>
      <color theme="1"/>
      <name val="ＭＳ ゴシック"/>
      <family val="0"/>
    </font>
    <font>
      <sz val="18"/>
      <color theme="1"/>
      <name val="ＭＳ ゴシック"/>
      <family val="0"/>
    </font>
    <font>
      <sz val="10"/>
      <color rgb="FFFF0000"/>
      <name val="ＭＳ ゴシック"/>
      <family val="0"/>
    </font>
    <font>
      <b/>
      <sz val="11"/>
      <color rgb="FFFF0066"/>
      <name val="ＭＳ ゴシック"/>
      <family val="0"/>
    </font>
    <font>
      <b/>
      <sz val="14"/>
      <color rgb="FFFF0000"/>
      <name val="ＭＳ ゴシック"/>
      <family val="0"/>
    </font>
    <font>
      <sz val="10"/>
      <color rgb="FF3333FF"/>
      <name val="ＭＳ ゴシック"/>
      <family val="0"/>
    </font>
    <font>
      <u val="single"/>
      <sz val="12"/>
      <color theme="10"/>
      <name val="ＭＳ ゴシック"/>
      <family val="0"/>
    </font>
    <font>
      <b/>
      <sz val="16"/>
      <color rgb="FFFF0000"/>
      <name val="ＭＳ ゴシック"/>
      <family val="0"/>
    </font>
    <font>
      <sz val="8"/>
      <color rgb="FFFF0000"/>
      <name val="ＭＳ ゴシック"/>
      <family val="0"/>
    </font>
    <font>
      <sz val="18"/>
      <color rgb="FFFF0000"/>
      <name val="ＭＳ ゴシック"/>
      <family val="0"/>
    </font>
    <font>
      <sz val="11"/>
      <color rgb="FFFF0066"/>
      <name val="ＭＳ ゴシック"/>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FF"/>
        <bgColor indexed="64"/>
      </patternFill>
    </fill>
    <fill>
      <patternFill patternType="solid">
        <fgColor rgb="FFFF99CC"/>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theme="1"/>
        <bgColor indexed="64"/>
      </patternFill>
    </fill>
    <fill>
      <patternFill patternType="solid">
        <fgColor rgb="FFCCFFCC"/>
        <bgColor indexed="64"/>
      </patternFill>
    </fill>
    <fill>
      <patternFill patternType="solid">
        <fgColor rgb="FFFFFF99"/>
        <bgColor indexed="64"/>
      </patternFill>
    </fill>
    <fill>
      <patternFill patternType="solid">
        <fgColor theme="0" tint="-0.3499799966812134"/>
        <bgColor indexed="64"/>
      </patternFill>
    </fill>
    <fill>
      <patternFill patternType="solid">
        <fgColor rgb="FFFFC000"/>
        <bgColor indexed="64"/>
      </patternFill>
    </fill>
    <fill>
      <patternFill patternType="solid">
        <fgColor indexed="27"/>
        <bgColor indexed="64"/>
      </patternFill>
    </fill>
    <fill>
      <patternFill patternType="solid">
        <fgColor theme="0" tint="-0.04997999966144562"/>
        <bgColor indexed="64"/>
      </patternFill>
    </fill>
    <fill>
      <patternFill patternType="solid">
        <fgColor rgb="FF66FFFF"/>
        <bgColor indexed="64"/>
      </patternFill>
    </fill>
    <fill>
      <patternFill patternType="solid">
        <fgColor rgb="FFFF99FF"/>
        <bgColor indexed="64"/>
      </patternFill>
    </fill>
    <fill>
      <patternFill patternType="solid">
        <fgColor rgb="FF00FF00"/>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00FF"/>
        <bgColor indexed="64"/>
      </patternFill>
    </fill>
    <fill>
      <patternFill patternType="solid">
        <fgColor theme="0"/>
        <bgColor indexed="64"/>
      </patternFill>
    </fill>
    <fill>
      <patternFill patternType="solid">
        <fgColor theme="0" tint="-0.1499900072813034"/>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thin"/>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color indexed="63"/>
      </left>
      <right style="thin"/>
      <top style="medium"/>
      <bottom style="thin"/>
    </border>
    <border>
      <left>
        <color indexed="63"/>
      </left>
      <right>
        <color indexed="63"/>
      </right>
      <top style="medium"/>
      <bottom style="thin"/>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color indexed="63"/>
      </left>
      <right style="medium"/>
      <top style="thin"/>
      <bottom style="thin"/>
    </border>
    <border>
      <left style="dotted"/>
      <right>
        <color indexed="63"/>
      </right>
      <top>
        <color indexed="63"/>
      </top>
      <bottom style="thin"/>
    </border>
    <border>
      <left>
        <color indexed="63"/>
      </left>
      <right style="dotted"/>
      <top style="dotted"/>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left style="dotted"/>
      <right style="dotted"/>
      <top style="dotted"/>
      <bottom style="thin"/>
    </border>
    <border>
      <left style="thin"/>
      <right style="thin"/>
      <top style="dotted"/>
      <bottom style="thin"/>
    </border>
    <border diagonalUp="1">
      <left style="thin"/>
      <right style="thin"/>
      <top style="thin"/>
      <bottom style="thin"/>
      <diagonal style="thin"/>
    </border>
    <border diagonalUp="1">
      <left style="thin"/>
      <right style="thin"/>
      <top style="thin"/>
      <bottom>
        <color indexed="63"/>
      </bottom>
      <diagonal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diagonalUp="1">
      <left style="thin"/>
      <right>
        <color indexed="63"/>
      </right>
      <top style="thin"/>
      <bottom style="thin"/>
      <diagonal style="thin"/>
    </border>
    <border>
      <left>
        <color indexed="63"/>
      </left>
      <right>
        <color indexed="63"/>
      </right>
      <top style="medium"/>
      <bottom>
        <color indexed="63"/>
      </bottom>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bottom style="double"/>
      <diagonal style="thin"/>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dotted"/>
      <top style="medium"/>
      <bottom style="thin"/>
    </border>
    <border>
      <left>
        <color indexed="63"/>
      </left>
      <right>
        <color indexed="63"/>
      </right>
      <top>
        <color indexed="63"/>
      </top>
      <bottom style="medium"/>
    </border>
    <border>
      <left>
        <color indexed="63"/>
      </left>
      <right style="dotted"/>
      <top style="thin"/>
      <bottom style="thin"/>
    </border>
    <border>
      <left style="hair">
        <color indexed="8"/>
      </left>
      <right>
        <color indexed="63"/>
      </right>
      <top>
        <color indexed="63"/>
      </top>
      <bottom>
        <color indexed="63"/>
      </bottom>
    </border>
    <border>
      <left style="dotted"/>
      <right>
        <color indexed="63"/>
      </right>
      <top style="medium"/>
      <bottom style="thin"/>
    </border>
    <border>
      <left style="hair">
        <color indexed="8"/>
      </left>
      <right style="hair">
        <color indexed="8"/>
      </right>
      <top style="hair">
        <color indexed="8"/>
      </top>
      <bottom style="hair">
        <color indexed="8"/>
      </bottom>
    </border>
    <border>
      <left style="medium"/>
      <right>
        <color indexed="63"/>
      </right>
      <top style="thin"/>
      <bottom style="thin"/>
    </border>
    <border>
      <left>
        <color indexed="63"/>
      </left>
      <right style="dotted">
        <color indexed="8"/>
      </right>
      <top style="medium"/>
      <bottom style="medium"/>
    </border>
    <border>
      <left style="medium"/>
      <right>
        <color indexed="63"/>
      </right>
      <top style="thin"/>
      <bottom style="medium"/>
    </border>
    <border>
      <left>
        <color indexed="63"/>
      </left>
      <right style="dotted"/>
      <top style="thin"/>
      <bottom style="medium"/>
    </border>
    <border>
      <left>
        <color indexed="63"/>
      </left>
      <right style="double">
        <color indexed="10"/>
      </right>
      <top>
        <color indexed="63"/>
      </top>
      <bottom>
        <color indexed="63"/>
      </bottom>
    </border>
    <border>
      <left>
        <color indexed="63"/>
      </left>
      <right>
        <color indexed="63"/>
      </right>
      <top style="thin"/>
      <bottom style="medium"/>
    </border>
    <border>
      <left style="thin"/>
      <right>
        <color indexed="63"/>
      </right>
      <top style="thin"/>
      <bottom style="medium"/>
    </border>
    <border>
      <left style="dotted"/>
      <right>
        <color indexed="63"/>
      </right>
      <top style="thin"/>
      <bottom style="thin"/>
    </border>
    <border>
      <left style="dotted"/>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thin"/>
      <bottom style="double"/>
    </border>
    <border>
      <left>
        <color indexed="63"/>
      </left>
      <right style="thin"/>
      <top style="thin"/>
      <bottom style="double"/>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color indexed="63"/>
      </left>
      <right>
        <color indexed="63"/>
      </right>
      <top style="thin"/>
      <bottom style="double"/>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tted">
        <color indexed="8"/>
      </left>
      <right>
        <color indexed="63"/>
      </right>
      <top style="medium"/>
      <bottom style="medium"/>
    </border>
    <border>
      <left style="medium"/>
      <right>
        <color indexed="63"/>
      </right>
      <top style="medium"/>
      <bottom style="thin"/>
    </border>
    <border>
      <left style="dashed"/>
      <right style="dashed"/>
      <top style="dashed"/>
      <bottom style="dashed"/>
    </border>
    <border>
      <left style="dotted"/>
      <right>
        <color indexed="63"/>
      </right>
      <top style="dotted"/>
      <bottom style="double"/>
    </border>
    <border>
      <left>
        <color indexed="63"/>
      </left>
      <right style="dotted"/>
      <top style="dotted"/>
      <bottom style="double"/>
    </border>
    <border>
      <left style="medium"/>
      <right style="dotted"/>
      <top style="medium"/>
      <bottom style="medium"/>
    </border>
    <border>
      <left style="dotted"/>
      <right style="dotted"/>
      <top style="medium"/>
      <bottom style="medium"/>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style="medium"/>
      <right style="dotted"/>
      <top style="medium"/>
      <bottom style="thin"/>
    </border>
    <border>
      <left style="dotted"/>
      <right style="dotted"/>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dotted"/>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medium"/>
    </border>
    <border>
      <left>
        <color indexed="63"/>
      </left>
      <right style="dotted"/>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double"/>
      <bottom>
        <color indexed="63"/>
      </bottom>
    </border>
    <border>
      <left style="dotted"/>
      <right style="dotted"/>
      <top style="dotted"/>
      <bottom style="double"/>
    </border>
    <border>
      <left style="hair"/>
      <right style="hair"/>
      <top style="hair"/>
      <bottom>
        <color indexed="63"/>
      </bottom>
    </border>
    <border>
      <left style="hair"/>
      <right style="hair"/>
      <top>
        <color indexed="63"/>
      </top>
      <bottom style="hair"/>
    </border>
    <border>
      <left style="dotted"/>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dotted"/>
      <top style="thin"/>
      <bottom style="thin"/>
    </border>
    <border>
      <left style="dotted"/>
      <right style="dotted"/>
      <top style="thin"/>
      <bottom style="thin"/>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1" fillId="0" borderId="0" applyFont="0" applyFill="0" applyBorder="0" applyAlignment="0" applyProtection="0"/>
    <xf numFmtId="0" fontId="91" fillId="0" borderId="0" applyNumberFormat="0" applyFill="0" applyBorder="0" applyAlignment="0" applyProtection="0"/>
    <xf numFmtId="0" fontId="1"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2" fillId="31" borderId="4" applyNumberFormat="0" applyAlignment="0" applyProtection="0"/>
    <xf numFmtId="0" fontId="37"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780">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5" xfId="0" applyFont="1" applyFill="1" applyBorder="1" applyAlignment="1" applyProtection="1">
      <alignment horizontal="center" vertical="center" shrinkToFit="1"/>
      <protection locked="0"/>
    </xf>
    <xf numFmtId="176" fontId="12" fillId="33" borderId="15" xfId="0" applyNumberFormat="1" applyFont="1" applyFill="1" applyBorder="1" applyAlignment="1" applyProtection="1">
      <alignment horizontal="center" vertical="center" shrinkToFit="1"/>
      <protection locked="0"/>
    </xf>
    <xf numFmtId="49" fontId="12" fillId="33" borderId="15" xfId="0" applyNumberFormat="1"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5" fillId="0" borderId="0" xfId="0" applyFont="1" applyBorder="1" applyAlignment="1" applyProtection="1">
      <alignment vertical="center"/>
      <protection/>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5" xfId="0" applyFont="1" applyFill="1" applyBorder="1" applyAlignment="1" applyProtection="1">
      <alignment horizontal="center" vertical="center" wrapText="1"/>
      <protection/>
    </xf>
    <xf numFmtId="0" fontId="25" fillId="34" borderId="1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5" xfId="0" applyNumberFormat="1" applyFont="1" applyFill="1" applyBorder="1" applyAlignment="1" applyProtection="1">
      <alignment horizontal="center" vertical="center" shrinkToFit="1"/>
      <protection/>
    </xf>
    <xf numFmtId="0" fontId="12" fillId="33" borderId="15" xfId="0" applyFont="1" applyFill="1" applyBorder="1" applyAlignment="1" applyProtection="1">
      <alignment vertical="center" shrinkToFit="1"/>
      <protection/>
    </xf>
    <xf numFmtId="0" fontId="12" fillId="0" borderId="15"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5" fillId="35" borderId="15" xfId="0" applyFont="1" applyFill="1" applyBorder="1" applyAlignment="1" applyProtection="1">
      <alignment horizontal="center" vertical="center" wrapText="1"/>
      <protection/>
    </xf>
    <xf numFmtId="0" fontId="107"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8"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26" fillId="0" borderId="0" xfId="0" applyFont="1" applyAlignment="1">
      <alignment vertical="center"/>
    </xf>
    <xf numFmtId="0" fontId="26" fillId="0" borderId="0" xfId="0" applyFont="1" applyAlignment="1">
      <alignment horizontal="center" vertical="center"/>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09" fillId="0" borderId="0" xfId="0" applyFont="1" applyAlignment="1" applyProtection="1">
      <alignment vertical="center"/>
      <protection/>
    </xf>
    <xf numFmtId="0" fontId="109" fillId="0" borderId="0" xfId="0" applyFont="1" applyFill="1" applyAlignment="1" applyProtection="1">
      <alignment vertical="center"/>
      <protection/>
    </xf>
    <xf numFmtId="0" fontId="28" fillId="0" borderId="0" xfId="0" applyFont="1" applyAlignment="1" applyProtection="1">
      <alignment vertical="center"/>
      <protection/>
    </xf>
    <xf numFmtId="0" fontId="17" fillId="36" borderId="15" xfId="0" applyFont="1" applyFill="1" applyBorder="1" applyAlignment="1" applyProtection="1">
      <alignment horizontal="center" vertical="center" wrapText="1"/>
      <protection/>
    </xf>
    <xf numFmtId="0" fontId="17" fillId="36" borderId="15"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0"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7" borderId="15" xfId="0" applyFont="1" applyFill="1" applyBorder="1" applyAlignment="1" applyProtection="1">
      <alignment horizontal="center" vertical="center"/>
      <protection/>
    </xf>
    <xf numFmtId="0" fontId="26" fillId="0" borderId="0" xfId="0" applyFont="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6" fillId="0" borderId="0" xfId="0" applyFont="1" applyAlignment="1" applyProtection="1">
      <alignment vertical="center"/>
      <protection/>
    </xf>
    <xf numFmtId="0" fontId="110" fillId="37" borderId="15" xfId="0" applyFont="1" applyFill="1" applyBorder="1" applyAlignment="1" applyProtection="1">
      <alignment horizontal="center" vertical="center" shrinkToFit="1"/>
      <protection/>
    </xf>
    <xf numFmtId="49" fontId="110" fillId="37" borderId="15" xfId="0" applyNumberFormat="1" applyFont="1" applyFill="1" applyBorder="1" applyAlignment="1" applyProtection="1">
      <alignment horizontal="center" vertical="center" shrinkToFit="1"/>
      <protection/>
    </xf>
    <xf numFmtId="0" fontId="110" fillId="37" borderId="15" xfId="0" applyFont="1" applyFill="1" applyBorder="1" applyAlignment="1" applyProtection="1">
      <alignment vertical="center" shrinkToFit="1"/>
      <protection/>
    </xf>
    <xf numFmtId="0" fontId="110" fillId="38" borderId="15" xfId="0" applyFont="1" applyFill="1" applyBorder="1" applyAlignment="1" applyProtection="1">
      <alignment horizontal="center" vertical="center" shrinkToFit="1"/>
      <protection/>
    </xf>
    <xf numFmtId="49" fontId="110" fillId="38" borderId="15" xfId="0" applyNumberFormat="1" applyFont="1" applyFill="1" applyBorder="1" applyAlignment="1" applyProtection="1">
      <alignment horizontal="center" vertical="center" shrinkToFit="1"/>
      <protection/>
    </xf>
    <xf numFmtId="0" fontId="110" fillId="38" borderId="15" xfId="0" applyFont="1" applyFill="1" applyBorder="1" applyAlignment="1" applyProtection="1">
      <alignment vertical="center" shrinkToFit="1"/>
      <protection/>
    </xf>
    <xf numFmtId="0" fontId="112" fillId="0" borderId="0" xfId="0" applyFont="1" applyAlignment="1" applyProtection="1">
      <alignment vertical="center"/>
      <protection/>
    </xf>
    <xf numFmtId="0" fontId="14" fillId="0" borderId="0" xfId="0" applyFont="1" applyAlignment="1" quotePrefix="1">
      <alignment vertical="top"/>
    </xf>
    <xf numFmtId="0" fontId="113" fillId="0" borderId="0" xfId="0" applyFont="1" applyAlignment="1" applyProtection="1">
      <alignment vertical="center"/>
      <protection/>
    </xf>
    <xf numFmtId="0" fontId="114" fillId="39" borderId="0" xfId="0" applyFont="1" applyFill="1" applyAlignment="1" applyProtection="1">
      <alignment horizontal="center" vertical="center"/>
      <protection/>
    </xf>
    <xf numFmtId="0" fontId="115" fillId="0" borderId="0" xfId="0" applyFont="1" applyAlignment="1" applyProtection="1">
      <alignment vertical="center"/>
      <protection/>
    </xf>
    <xf numFmtId="0" fontId="116" fillId="36" borderId="15" xfId="0" applyFont="1" applyFill="1" applyBorder="1" applyAlignment="1" applyProtection="1">
      <alignment horizontal="center" vertical="center" wrapText="1"/>
      <protection/>
    </xf>
    <xf numFmtId="0" fontId="116" fillId="36" borderId="15" xfId="0" applyFont="1" applyFill="1" applyBorder="1" applyAlignment="1" applyProtection="1">
      <alignment vertical="center"/>
      <protection/>
    </xf>
    <xf numFmtId="0" fontId="116" fillId="0" borderId="15" xfId="0" applyFont="1" applyBorder="1" applyAlignment="1" applyProtection="1">
      <alignment horizontal="center" vertical="center"/>
      <protection/>
    </xf>
    <xf numFmtId="0" fontId="17" fillId="40" borderId="15" xfId="0" applyFont="1" applyFill="1" applyBorder="1" applyAlignment="1" applyProtection="1">
      <alignment horizontal="center" vertical="center" wrapText="1"/>
      <protection/>
    </xf>
    <xf numFmtId="0" fontId="113" fillId="0" borderId="15" xfId="0" applyFont="1" applyBorder="1" applyAlignment="1" applyProtection="1">
      <alignment horizontal="center" vertical="center"/>
      <protection/>
    </xf>
    <xf numFmtId="0" fontId="113" fillId="0" borderId="15" xfId="0" applyFont="1" applyBorder="1" applyAlignment="1" applyProtection="1">
      <alignment vertical="center"/>
      <protection/>
    </xf>
    <xf numFmtId="0" fontId="113" fillId="34" borderId="15" xfId="0" applyFont="1" applyFill="1" applyBorder="1" applyAlignment="1" applyProtection="1">
      <alignment horizontal="center" vertical="center"/>
      <protection/>
    </xf>
    <xf numFmtId="0" fontId="113" fillId="35" borderId="15" xfId="0" applyFont="1" applyFill="1" applyBorder="1" applyAlignment="1" applyProtection="1">
      <alignment horizontal="center" vertical="center"/>
      <protection/>
    </xf>
    <xf numFmtId="0" fontId="113" fillId="41" borderId="15" xfId="0" applyFont="1" applyFill="1" applyBorder="1" applyAlignment="1" applyProtection="1">
      <alignment horizontal="center" vertical="center"/>
      <protection/>
    </xf>
    <xf numFmtId="0" fontId="17" fillId="34" borderId="18" xfId="0" applyFont="1" applyFill="1" applyBorder="1" applyAlignment="1" applyProtection="1">
      <alignment horizontal="center" vertical="center" wrapText="1"/>
      <protection/>
    </xf>
    <xf numFmtId="0" fontId="10" fillId="0" borderId="19" xfId="0" applyFont="1" applyBorder="1" applyAlignment="1">
      <alignment horizontal="center" vertical="center"/>
    </xf>
    <xf numFmtId="0" fontId="5" fillId="0" borderId="0" xfId="0" applyFont="1" applyBorder="1" applyAlignment="1" applyProtection="1">
      <alignment vertical="center" shrinkToFit="1"/>
      <protection/>
    </xf>
    <xf numFmtId="0" fontId="113" fillId="42" borderId="15" xfId="0" applyFont="1" applyFill="1" applyBorder="1" applyAlignment="1" applyProtection="1">
      <alignment vertical="center"/>
      <protection/>
    </xf>
    <xf numFmtId="0" fontId="113" fillId="42" borderId="15" xfId="0" applyFont="1" applyFill="1" applyBorder="1" applyAlignment="1" applyProtection="1">
      <alignment horizontal="center" vertical="center"/>
      <protection/>
    </xf>
    <xf numFmtId="0" fontId="111"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7" xfId="61" applyFont="1" applyBorder="1" applyAlignment="1">
      <alignment/>
      <protection/>
    </xf>
    <xf numFmtId="0" fontId="6" fillId="0" borderId="14"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6" fillId="0" borderId="17" xfId="61" applyFont="1" applyBorder="1" applyAlignment="1">
      <alignment horizontal="left" vertical="center"/>
      <protection/>
    </xf>
    <xf numFmtId="0" fontId="6" fillId="0" borderId="14" xfId="61" applyFont="1" applyBorder="1" applyAlignment="1">
      <alignment vertical="center"/>
      <protection/>
    </xf>
    <xf numFmtId="0" fontId="6" fillId="0" borderId="14" xfId="61" applyFont="1" applyBorder="1" applyAlignment="1">
      <alignment vertical="center" wrapText="1"/>
      <protection/>
    </xf>
    <xf numFmtId="0" fontId="6" fillId="0" borderId="20"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5" xfId="61" applyFont="1" applyBorder="1" applyAlignment="1">
      <alignment/>
      <protection/>
    </xf>
    <xf numFmtId="0" fontId="6" fillId="0" borderId="15" xfId="61" applyFont="1" applyBorder="1" applyAlignment="1">
      <alignment horizontal="center" vertical="center"/>
      <protection/>
    </xf>
    <xf numFmtId="0" fontId="6" fillId="0" borderId="21" xfId="61" applyFont="1" applyBorder="1" applyAlignment="1">
      <alignment vertical="center"/>
      <protection/>
    </xf>
    <xf numFmtId="0" fontId="6" fillId="0" borderId="22" xfId="61" applyFont="1" applyBorder="1" applyAlignment="1">
      <alignment horizontal="center" vertical="center"/>
      <protection/>
    </xf>
    <xf numFmtId="0" fontId="40"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1" fillId="0" borderId="0" xfId="61" applyFont="1" applyAlignment="1">
      <alignment vertical="center"/>
      <protection/>
    </xf>
    <xf numFmtId="0" fontId="21" fillId="0" borderId="0" xfId="61" applyFont="1" applyAlignment="1">
      <alignment horizontal="left" vertical="center"/>
      <protection/>
    </xf>
    <xf numFmtId="0" fontId="42"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7" fillId="0" borderId="0" xfId="0" applyFont="1" applyAlignment="1" applyProtection="1">
      <alignment vertical="center"/>
      <protection/>
    </xf>
    <xf numFmtId="0" fontId="12" fillId="33" borderId="15" xfId="0"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13" fillId="0" borderId="0" xfId="0" applyFont="1" applyBorder="1" applyAlignment="1" applyProtection="1">
      <alignment vertical="center"/>
      <protection/>
    </xf>
    <xf numFmtId="0" fontId="118" fillId="0" borderId="0" xfId="0" applyFont="1" applyFill="1" applyAlignment="1" applyProtection="1">
      <alignment horizontal="center" vertical="center"/>
      <protection/>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113" fillId="0" borderId="15" xfId="0" applyFont="1" applyBorder="1" applyAlignment="1" applyProtection="1">
      <alignment vertical="center"/>
      <protection/>
    </xf>
    <xf numFmtId="0" fontId="113" fillId="0" borderId="20"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8" fillId="0" borderId="0" xfId="0" applyNumberFormat="1" applyFont="1" applyFill="1" applyAlignment="1" applyProtection="1">
      <alignment horizontal="center" vertical="center"/>
      <protection/>
    </xf>
    <xf numFmtId="0" fontId="17" fillId="36" borderId="15" xfId="0" applyNumberFormat="1" applyFont="1" applyFill="1" applyBorder="1" applyAlignment="1" applyProtection="1">
      <alignment horizontal="center" vertical="center" wrapText="1"/>
      <protection/>
    </xf>
    <xf numFmtId="0" fontId="110" fillId="37" borderId="15" xfId="0" applyNumberFormat="1" applyFont="1" applyFill="1" applyBorder="1" applyAlignment="1" applyProtection="1">
      <alignment horizontal="center" vertical="center" shrinkToFit="1"/>
      <protection/>
    </xf>
    <xf numFmtId="0" fontId="12" fillId="33" borderId="15"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9" fillId="0" borderId="0" xfId="0" applyFont="1" applyAlignment="1" applyProtection="1">
      <alignment horizontal="right" vertical="center"/>
      <protection/>
    </xf>
    <xf numFmtId="0" fontId="6" fillId="40" borderId="15" xfId="0" applyFont="1" applyFill="1" applyBorder="1" applyAlignment="1" applyProtection="1">
      <alignment horizontal="center" vertical="center" wrapText="1" shrinkToFit="1"/>
      <protection/>
    </xf>
    <xf numFmtId="0" fontId="113" fillId="0" borderId="15" xfId="0" applyNumberFormat="1" applyFont="1" applyBorder="1" applyAlignment="1" applyProtection="1">
      <alignment vertical="center"/>
      <protection/>
    </xf>
    <xf numFmtId="0" fontId="113" fillId="0" borderId="0" xfId="0" applyNumberFormat="1" applyFont="1" applyAlignment="1" applyProtection="1">
      <alignment vertical="center"/>
      <protection/>
    </xf>
    <xf numFmtId="0" fontId="116" fillId="36" borderId="15" xfId="0" applyNumberFormat="1" applyFont="1" applyFill="1" applyBorder="1" applyAlignment="1" applyProtection="1">
      <alignment horizontal="center" vertical="center" wrapText="1"/>
      <protection/>
    </xf>
    <xf numFmtId="0" fontId="113" fillId="0" borderId="15" xfId="0" applyNumberFormat="1" applyFont="1" applyBorder="1" applyAlignment="1" applyProtection="1">
      <alignment vertical="center"/>
      <protection/>
    </xf>
    <xf numFmtId="0" fontId="105" fillId="0" borderId="0" xfId="0" applyFont="1" applyFill="1" applyBorder="1" applyAlignment="1" applyProtection="1">
      <alignment vertical="center"/>
      <protection/>
    </xf>
    <xf numFmtId="0" fontId="6" fillId="0" borderId="0" xfId="0" applyFont="1" applyAlignment="1" applyProtection="1">
      <alignment vertical="center"/>
      <protection/>
    </xf>
    <xf numFmtId="0" fontId="26" fillId="0" borderId="0" xfId="0" applyNumberFormat="1" applyFont="1" applyAlignment="1">
      <alignment vertical="center"/>
    </xf>
    <xf numFmtId="0" fontId="12" fillId="0" borderId="0" xfId="0" applyNumberFormat="1" applyFont="1" applyAlignment="1">
      <alignment vertical="center"/>
    </xf>
    <xf numFmtId="0" fontId="113" fillId="0" borderId="0" xfId="0" applyFont="1" applyAlignment="1" applyProtection="1">
      <alignment horizontal="right" vertical="center"/>
      <protection/>
    </xf>
    <xf numFmtId="0" fontId="112" fillId="28" borderId="15" xfId="0" applyFont="1" applyFill="1" applyBorder="1" applyAlignment="1" applyProtection="1">
      <alignment horizontal="center" vertical="center" wrapText="1"/>
      <protection/>
    </xf>
    <xf numFmtId="0" fontId="115" fillId="0" borderId="0" xfId="0" applyFont="1" applyAlignment="1" applyProtection="1">
      <alignment vertical="center"/>
      <protection/>
    </xf>
    <xf numFmtId="0" fontId="115" fillId="0" borderId="0" xfId="0" applyNumberFormat="1" applyFont="1" applyAlignment="1" applyProtection="1">
      <alignment vertical="center"/>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17" fillId="43" borderId="15" xfId="0" applyFont="1" applyFill="1" applyBorder="1" applyAlignment="1" applyProtection="1">
      <alignment horizontal="center" vertical="center" wrapText="1"/>
      <protection/>
    </xf>
    <xf numFmtId="0" fontId="17" fillId="34" borderId="15"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4" fillId="0" borderId="0" xfId="0" applyFont="1" applyFill="1" applyAlignment="1" quotePrefix="1">
      <alignment vertical="top"/>
    </xf>
    <xf numFmtId="0" fontId="26" fillId="37" borderId="15"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20" fillId="0" borderId="0" xfId="0" applyFont="1" applyAlignment="1" applyProtection="1">
      <alignment/>
      <protection/>
    </xf>
    <xf numFmtId="0" fontId="114"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49" fontId="26" fillId="0" borderId="15" xfId="0" applyNumberFormat="1" applyFont="1" applyFill="1" applyBorder="1" applyAlignment="1" applyProtection="1">
      <alignment horizontal="center" vertical="center" shrinkToFit="1"/>
      <protection locked="0"/>
    </xf>
    <xf numFmtId="49" fontId="26" fillId="0" borderId="15" xfId="0" applyNumberFormat="1" applyFont="1" applyFill="1" applyBorder="1" applyAlignment="1" applyProtection="1">
      <alignment horizontal="left" vertical="center" wrapText="1" shrinkToFit="1"/>
      <protection locked="0"/>
    </xf>
    <xf numFmtId="0" fontId="6" fillId="0" borderId="0" xfId="0" applyFont="1" applyFill="1" applyBorder="1" applyAlignment="1" applyProtection="1">
      <alignment vertical="center" wrapText="1"/>
      <protection/>
    </xf>
    <xf numFmtId="0" fontId="17"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8" fillId="0" borderId="0" xfId="0" applyFont="1" applyFill="1" applyBorder="1" applyAlignment="1" applyProtection="1">
      <alignment vertical="center" shrinkToFi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13" borderId="25" xfId="0" applyFont="1" applyFill="1" applyBorder="1" applyAlignment="1" applyProtection="1">
      <alignment horizontal="center" vertical="center" shrinkToFit="1"/>
      <protection locked="0"/>
    </xf>
    <xf numFmtId="0" fontId="17" fillId="34" borderId="26" xfId="0" applyFont="1" applyFill="1" applyBorder="1" applyAlignment="1" applyProtection="1">
      <alignment vertical="center" wrapText="1" shrinkToFit="1"/>
      <protection/>
    </xf>
    <xf numFmtId="0" fontId="17" fillId="34" borderId="27" xfId="0" applyFont="1" applyFill="1" applyBorder="1" applyAlignment="1" applyProtection="1">
      <alignment vertical="center" wrapText="1"/>
      <protection/>
    </xf>
    <xf numFmtId="0" fontId="17" fillId="35" borderId="26" xfId="0" applyFont="1" applyFill="1" applyBorder="1" applyAlignment="1" applyProtection="1">
      <alignment vertical="center" wrapText="1"/>
      <protection/>
    </xf>
    <xf numFmtId="0" fontId="17" fillId="35" borderId="27" xfId="0" applyFont="1" applyFill="1" applyBorder="1" applyAlignment="1" applyProtection="1">
      <alignment vertical="center" wrapText="1"/>
      <protection/>
    </xf>
    <xf numFmtId="0" fontId="12" fillId="33" borderId="26" xfId="0" applyFont="1" applyFill="1" applyBorder="1" applyAlignment="1" applyProtection="1">
      <alignment vertical="center" shrinkToFit="1"/>
      <protection locked="0"/>
    </xf>
    <xf numFmtId="0" fontId="12" fillId="33" borderId="27" xfId="0" applyFont="1" applyFill="1" applyBorder="1" applyAlignment="1" applyProtection="1">
      <alignment vertical="center" shrinkToFit="1"/>
      <protection locked="0"/>
    </xf>
    <xf numFmtId="0" fontId="17" fillId="34" borderId="27" xfId="0" applyFont="1" applyFill="1" applyBorder="1" applyAlignment="1" applyProtection="1">
      <alignment vertical="center" shrinkToFit="1"/>
      <protection/>
    </xf>
    <xf numFmtId="0" fontId="17" fillId="34" borderId="26" xfId="0" applyFont="1" applyFill="1" applyBorder="1" applyAlignment="1" applyProtection="1">
      <alignment vertical="center" wrapText="1"/>
      <protection/>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8" fillId="0" borderId="0" xfId="0" applyFont="1" applyAlignment="1" applyProtection="1">
      <alignment horizontal="center" vertical="center" wrapText="1"/>
      <protection/>
    </xf>
    <xf numFmtId="0" fontId="110"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6" fillId="0" borderId="14" xfId="0" applyFont="1" applyFill="1" applyBorder="1" applyAlignment="1" applyProtection="1">
      <alignment horizontal="center" vertical="center"/>
      <protection/>
    </xf>
    <xf numFmtId="0" fontId="121" fillId="0" borderId="0" xfId="0" applyFont="1" applyBorder="1" applyAlignment="1" applyProtection="1">
      <alignment vertical="center" shrinkToFit="1"/>
      <protection/>
    </xf>
    <xf numFmtId="0" fontId="3" fillId="0" borderId="25" xfId="0" applyFont="1" applyFill="1" applyBorder="1" applyAlignment="1" applyProtection="1">
      <alignment horizontal="center" vertical="center" shrinkToFit="1"/>
      <protection/>
    </xf>
    <xf numFmtId="0" fontId="3" fillId="0" borderId="0" xfId="0" applyFont="1" applyAlignment="1" applyProtection="1">
      <alignment vertical="center"/>
      <protection/>
    </xf>
    <xf numFmtId="0" fontId="106" fillId="0" borderId="28" xfId="0" applyFont="1" applyBorder="1" applyAlignment="1" applyProtection="1">
      <alignment vertical="center"/>
      <protection/>
    </xf>
    <xf numFmtId="0" fontId="106" fillId="0" borderId="29" xfId="0" applyFont="1" applyBorder="1" applyAlignment="1" applyProtection="1">
      <alignment vertical="center"/>
      <protection/>
    </xf>
    <xf numFmtId="0" fontId="106" fillId="0" borderId="30" xfId="0" applyFont="1" applyBorder="1" applyAlignment="1" applyProtection="1">
      <alignment vertical="center"/>
      <protection/>
    </xf>
    <xf numFmtId="0" fontId="5" fillId="0" borderId="31" xfId="0" applyFont="1" applyBorder="1" applyAlignment="1" applyProtection="1">
      <alignment vertical="center"/>
      <protection/>
    </xf>
    <xf numFmtId="14" fontId="106" fillId="0" borderId="31" xfId="0" applyNumberFormat="1" applyFont="1" applyBorder="1" applyAlignment="1" applyProtection="1">
      <alignment vertical="center"/>
      <protection/>
    </xf>
    <xf numFmtId="14" fontId="31" fillId="0" borderId="31"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xf>
    <xf numFmtId="0" fontId="105"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14" fillId="0" borderId="32" xfId="0" applyNumberFormat="1" applyFont="1" applyBorder="1" applyAlignment="1" applyProtection="1">
      <alignment vertical="center"/>
      <protection/>
    </xf>
    <xf numFmtId="0" fontId="14" fillId="0" borderId="33" xfId="0" applyNumberFormat="1" applyFont="1" applyBorder="1" applyAlignment="1" applyProtection="1">
      <alignment vertical="center"/>
      <protection/>
    </xf>
    <xf numFmtId="0" fontId="14" fillId="0" borderId="25" xfId="0" applyNumberFormat="1" applyFont="1" applyBorder="1" applyAlignment="1" applyProtection="1">
      <alignment vertical="center"/>
      <protection/>
    </xf>
    <xf numFmtId="0" fontId="122"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5" fillId="0" borderId="34" xfId="0" applyFont="1" applyBorder="1" applyAlignment="1" applyProtection="1">
      <alignment vertical="center" shrinkToFit="1"/>
      <protection/>
    </xf>
    <xf numFmtId="0" fontId="5" fillId="0" borderId="35" xfId="0" applyFont="1" applyBorder="1" applyAlignment="1" applyProtection="1">
      <alignment vertical="center" shrinkToFit="1"/>
      <protection/>
    </xf>
    <xf numFmtId="0" fontId="5" fillId="0" borderId="31" xfId="0" applyFont="1" applyBorder="1" applyAlignment="1" applyProtection="1">
      <alignment vertical="center" shrinkToFit="1"/>
      <protection/>
    </xf>
    <xf numFmtId="0" fontId="31" fillId="0" borderId="34" xfId="0" applyFont="1" applyBorder="1" applyAlignment="1" applyProtection="1">
      <alignment vertical="center" shrinkToFit="1"/>
      <protection/>
    </xf>
    <xf numFmtId="0" fontId="5" fillId="0" borderId="31" xfId="0" applyFont="1" applyBorder="1" applyAlignment="1" applyProtection="1">
      <alignment horizontal="center" vertical="center"/>
      <protection/>
    </xf>
    <xf numFmtId="5" fontId="3" fillId="0" borderId="31" xfId="0" applyNumberFormat="1" applyFont="1" applyBorder="1" applyAlignment="1" applyProtection="1">
      <alignment vertical="center"/>
      <protection/>
    </xf>
    <xf numFmtId="0" fontId="5" fillId="0" borderId="28" xfId="0" applyFont="1" applyBorder="1" applyAlignment="1" applyProtection="1">
      <alignment vertical="center"/>
      <protection/>
    </xf>
    <xf numFmtId="0" fontId="5" fillId="0" borderId="30" xfId="0" applyFont="1" applyBorder="1" applyAlignment="1" applyProtection="1">
      <alignment vertical="center"/>
      <protection/>
    </xf>
    <xf numFmtId="0" fontId="106" fillId="0" borderId="31" xfId="0" applyFont="1" applyBorder="1" applyAlignment="1" applyProtection="1">
      <alignment horizontal="center" vertical="center"/>
      <protection/>
    </xf>
    <xf numFmtId="0" fontId="31" fillId="0" borderId="28" xfId="0" applyFont="1" applyBorder="1" applyAlignment="1" applyProtection="1">
      <alignment vertical="center" shrinkToFit="1"/>
      <protection/>
    </xf>
    <xf numFmtId="0" fontId="5" fillId="0" borderId="30" xfId="0" applyFont="1" applyBorder="1" applyAlignment="1" applyProtection="1">
      <alignment horizontal="left" vertical="center"/>
      <protection/>
    </xf>
    <xf numFmtId="0" fontId="31" fillId="0" borderId="36" xfId="0" applyFont="1" applyBorder="1" applyAlignment="1" applyProtection="1">
      <alignment horizontal="center" vertical="center"/>
      <protection/>
    </xf>
    <xf numFmtId="0" fontId="110" fillId="37" borderId="26" xfId="0" applyFont="1" applyFill="1" applyBorder="1" applyAlignment="1" applyProtection="1">
      <alignment vertical="center" shrinkToFit="1"/>
      <protection/>
    </xf>
    <xf numFmtId="0" fontId="110" fillId="37" borderId="27" xfId="0" applyFont="1" applyFill="1" applyBorder="1" applyAlignment="1" applyProtection="1">
      <alignment vertical="center" shrinkToFit="1"/>
      <protection/>
    </xf>
    <xf numFmtId="49" fontId="44" fillId="44" borderId="15" xfId="0" applyNumberFormat="1" applyFont="1" applyFill="1" applyBorder="1" applyAlignment="1" applyProtection="1" quotePrefix="1">
      <alignment horizontal="center" vertical="center" shrinkToFit="1"/>
      <protection/>
    </xf>
    <xf numFmtId="176" fontId="110" fillId="37" borderId="15" xfId="0" applyNumberFormat="1" applyFont="1" applyFill="1" applyBorder="1" applyAlignment="1" applyProtection="1">
      <alignment horizontal="center" vertical="center" shrinkToFit="1"/>
      <protection/>
    </xf>
    <xf numFmtId="0" fontId="110" fillId="37" borderId="15" xfId="0" applyFont="1" applyFill="1" applyBorder="1" applyAlignment="1" applyProtection="1">
      <alignment horizontal="left" vertical="center" shrinkToFit="1"/>
      <protection/>
    </xf>
    <xf numFmtId="49" fontId="44" fillId="44" borderId="15" xfId="0" applyNumberFormat="1"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110" fillId="38" borderId="26" xfId="0" applyFont="1" applyFill="1" applyBorder="1" applyAlignment="1" applyProtection="1">
      <alignment vertical="center" shrinkToFit="1"/>
      <protection/>
    </xf>
    <xf numFmtId="0" fontId="110" fillId="38" borderId="27" xfId="0" applyFont="1" applyFill="1" applyBorder="1" applyAlignment="1" applyProtection="1">
      <alignment vertical="center" shrinkToFit="1"/>
      <protection/>
    </xf>
    <xf numFmtId="49" fontId="44" fillId="38" borderId="15" xfId="0" applyNumberFormat="1" applyFont="1" applyFill="1" applyBorder="1" applyAlignment="1" applyProtection="1" quotePrefix="1">
      <alignment horizontal="center" vertical="center" shrinkToFit="1"/>
      <protection/>
    </xf>
    <xf numFmtId="176" fontId="110" fillId="38" borderId="15" xfId="0" applyNumberFormat="1" applyFont="1" applyFill="1" applyBorder="1" applyAlignment="1" applyProtection="1">
      <alignment horizontal="center" vertical="center" shrinkToFit="1"/>
      <protection/>
    </xf>
    <xf numFmtId="49" fontId="44" fillId="38" borderId="15" xfId="0" applyNumberFormat="1" applyFont="1" applyFill="1" applyBorder="1" applyAlignment="1" applyProtection="1">
      <alignment horizontal="center" vertical="center" shrinkToFit="1"/>
      <protection/>
    </xf>
    <xf numFmtId="49" fontId="113" fillId="42" borderId="15" xfId="0" applyNumberFormat="1" applyFont="1" applyFill="1" applyBorder="1" applyAlignment="1" applyProtection="1">
      <alignment horizontal="center" vertical="center"/>
      <protection/>
    </xf>
    <xf numFmtId="0" fontId="123" fillId="0" borderId="0" xfId="0" applyFont="1" applyAlignment="1" applyProtection="1">
      <alignment horizontal="right" vertical="center"/>
      <protection/>
    </xf>
    <xf numFmtId="0" fontId="124" fillId="0" borderId="0" xfId="0" applyFont="1" applyAlignment="1" applyProtection="1">
      <alignment horizontal="right" vertical="center"/>
      <protection/>
    </xf>
    <xf numFmtId="0" fontId="3" fillId="13" borderId="37" xfId="0" applyFont="1" applyFill="1" applyBorder="1" applyAlignment="1" applyProtection="1">
      <alignment horizontal="center" vertical="center" shrinkToFit="1"/>
      <protection locked="0"/>
    </xf>
    <xf numFmtId="0" fontId="113" fillId="0" borderId="0" xfId="0" applyFont="1" applyAlignment="1" applyProtection="1">
      <alignment horizontal="center" vertical="center"/>
      <protection/>
    </xf>
    <xf numFmtId="0" fontId="5" fillId="0" borderId="31"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8" fillId="0" borderId="0" xfId="0" applyFont="1" applyAlignment="1" applyProtection="1">
      <alignment horizontal="right" vertical="center"/>
      <protection/>
    </xf>
    <xf numFmtId="0" fontId="26" fillId="33" borderId="15"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2" fillId="37" borderId="15" xfId="0" applyFont="1" applyFill="1" applyBorder="1" applyAlignment="1" applyProtection="1">
      <alignment horizontal="left" vertical="center" wrapText="1" shrinkToFit="1"/>
      <protection/>
    </xf>
    <xf numFmtId="176" fontId="17" fillId="33" borderId="15" xfId="0" applyNumberFormat="1" applyFont="1" applyFill="1" applyBorder="1" applyAlignment="1" applyProtection="1">
      <alignment horizontal="left" vertical="center" wrapText="1" shrinkToFit="1"/>
      <protection locked="0"/>
    </xf>
    <xf numFmtId="5" fontId="44" fillId="44" borderId="15" xfId="0" applyNumberFormat="1" applyFont="1" applyFill="1" applyBorder="1" applyAlignment="1" applyProtection="1">
      <alignment horizontal="center" vertical="center" shrinkToFit="1"/>
      <protection/>
    </xf>
    <xf numFmtId="49" fontId="26" fillId="0" borderId="17" xfId="0" applyNumberFormat="1" applyFont="1" applyBorder="1" applyAlignment="1" applyProtection="1">
      <alignment horizontal="right" vertical="center" shrinkToFit="1"/>
      <protection locked="0"/>
    </xf>
    <xf numFmtId="49" fontId="26" fillId="0" borderId="14" xfId="0" applyNumberFormat="1" applyFont="1" applyBorder="1" applyAlignment="1" applyProtection="1">
      <alignment horizontal="center" vertical="center" shrinkToFit="1"/>
      <protection locked="0"/>
    </xf>
    <xf numFmtId="49" fontId="26" fillId="0" borderId="20" xfId="0" applyNumberFormat="1" applyFont="1" applyBorder="1" applyAlignment="1" applyProtection="1">
      <alignment horizontal="left" vertical="center" shrinkToFit="1"/>
      <protection locked="0"/>
    </xf>
    <xf numFmtId="49" fontId="119" fillId="0" borderId="38" xfId="0" applyNumberFormat="1" applyFont="1" applyBorder="1" applyAlignment="1" applyProtection="1">
      <alignment horizontal="center" vertical="center"/>
      <protection/>
    </xf>
    <xf numFmtId="49" fontId="119" fillId="0" borderId="19" xfId="0" applyNumberFormat="1" applyFont="1" applyBorder="1" applyAlignment="1" applyProtection="1">
      <alignment horizontal="center" vertical="center"/>
      <protection/>
    </xf>
    <xf numFmtId="49" fontId="119" fillId="0" borderId="39" xfId="0" applyNumberFormat="1" applyFont="1" applyBorder="1" applyAlignment="1" applyProtection="1">
      <alignment horizontal="center" vertical="center"/>
      <protection/>
    </xf>
    <xf numFmtId="0" fontId="17" fillId="34" borderId="20" xfId="0" applyFont="1" applyFill="1" applyBorder="1" applyAlignment="1" applyProtection="1">
      <alignment horizontal="center" vertical="center" wrapText="1"/>
      <protection/>
    </xf>
    <xf numFmtId="0" fontId="6" fillId="40" borderId="0" xfId="0" applyFont="1" applyFill="1" applyBorder="1" applyAlignment="1" applyProtection="1">
      <alignment horizontal="center" vertical="center" wrapText="1" shrinkToFit="1"/>
      <protection/>
    </xf>
    <xf numFmtId="49" fontId="110" fillId="37" borderId="17" xfId="0" applyNumberFormat="1" applyFont="1" applyFill="1" applyBorder="1" applyAlignment="1" applyProtection="1">
      <alignment horizontal="center" vertical="center" shrinkToFit="1"/>
      <protection/>
    </xf>
    <xf numFmtId="0" fontId="110" fillId="37" borderId="20" xfId="0" applyFont="1" applyFill="1" applyBorder="1" applyAlignment="1" applyProtection="1">
      <alignment horizontal="center" vertical="center" shrinkToFit="1"/>
      <protection/>
    </xf>
    <xf numFmtId="0" fontId="6" fillId="40" borderId="40" xfId="0" applyFont="1" applyFill="1" applyBorder="1" applyAlignment="1" applyProtection="1">
      <alignment horizontal="center" vertical="center" wrapText="1" shrinkToFit="1"/>
      <protection/>
    </xf>
    <xf numFmtId="0" fontId="6" fillId="40" borderId="41" xfId="0" applyFont="1" applyFill="1" applyBorder="1" applyAlignment="1" applyProtection="1">
      <alignment horizontal="center" vertical="center" wrapText="1" shrinkToFit="1"/>
      <protection/>
    </xf>
    <xf numFmtId="49" fontId="110" fillId="37" borderId="40" xfId="0" applyNumberFormat="1" applyFont="1" applyFill="1" applyBorder="1" applyAlignment="1" applyProtection="1">
      <alignment horizontal="center" vertical="center" shrinkToFit="1"/>
      <protection/>
    </xf>
    <xf numFmtId="49" fontId="110" fillId="37" borderId="41" xfId="0" applyNumberFormat="1" applyFont="1" applyFill="1" applyBorder="1" applyAlignment="1" applyProtection="1">
      <alignment horizontal="center" vertical="center" shrinkToFit="1"/>
      <protection/>
    </xf>
    <xf numFmtId="49" fontId="110" fillId="37" borderId="42" xfId="0" applyNumberFormat="1" applyFont="1" applyFill="1" applyBorder="1" applyAlignment="1" applyProtection="1">
      <alignment horizontal="center" vertical="center" shrinkToFit="1"/>
      <protection/>
    </xf>
    <xf numFmtId="49" fontId="110" fillId="37" borderId="43" xfId="0" applyNumberFormat="1" applyFont="1" applyFill="1" applyBorder="1" applyAlignment="1" applyProtection="1">
      <alignment horizontal="center" vertical="center" shrinkToFit="1"/>
      <protection/>
    </xf>
    <xf numFmtId="49" fontId="110" fillId="37" borderId="44" xfId="0" applyNumberFormat="1" applyFont="1" applyFill="1" applyBorder="1" applyAlignment="1" applyProtection="1">
      <alignment horizontal="center" vertical="center" shrinkToFit="1"/>
      <protection/>
    </xf>
    <xf numFmtId="0" fontId="6" fillId="40" borderId="45" xfId="0" applyFont="1" applyFill="1" applyBorder="1" applyAlignment="1" applyProtection="1">
      <alignment horizontal="center" vertical="center" wrapText="1" shrinkToFit="1"/>
      <protection/>
    </xf>
    <xf numFmtId="0" fontId="6" fillId="40" borderId="46" xfId="0" applyFont="1" applyFill="1" applyBorder="1" applyAlignment="1" applyProtection="1">
      <alignment horizontal="center" vertical="center" wrapText="1" shrinkToFit="1"/>
      <protection/>
    </xf>
    <xf numFmtId="49" fontId="110" fillId="37" borderId="17" xfId="0" applyNumberFormat="1" applyFont="1" applyFill="1" applyBorder="1" applyAlignment="1" applyProtection="1">
      <alignment horizontal="right" vertical="center" shrinkToFit="1"/>
      <protection/>
    </xf>
    <xf numFmtId="49" fontId="26" fillId="45" borderId="14" xfId="0" applyNumberFormat="1" applyFont="1" applyFill="1" applyBorder="1" applyAlignment="1" applyProtection="1">
      <alignment horizontal="center" vertical="center" shrinkToFit="1"/>
      <protection/>
    </xf>
    <xf numFmtId="49" fontId="110" fillId="37" borderId="14" xfId="0" applyNumberFormat="1" applyFont="1" applyFill="1" applyBorder="1" applyAlignment="1" applyProtection="1">
      <alignment horizontal="center" vertical="center" shrinkToFit="1"/>
      <protection/>
    </xf>
    <xf numFmtId="49" fontId="110" fillId="37" borderId="20" xfId="0" applyNumberFormat="1" applyFont="1" applyFill="1" applyBorder="1" applyAlignment="1" applyProtection="1">
      <alignment horizontal="left" vertical="center" shrinkToFit="1"/>
      <protection/>
    </xf>
    <xf numFmtId="176" fontId="12" fillId="33" borderId="15" xfId="0" applyNumberFormat="1" applyFont="1" applyFill="1" applyBorder="1" applyAlignment="1" applyProtection="1">
      <alignment horizontal="center" vertical="center" shrinkToFit="1"/>
      <protection/>
    </xf>
    <xf numFmtId="0" fontId="110" fillId="0" borderId="15" xfId="0" applyNumberFormat="1" applyFont="1" applyFill="1" applyBorder="1" applyAlignment="1" applyProtection="1">
      <alignment horizontal="center" vertical="center" shrinkToFit="1"/>
      <protection/>
    </xf>
    <xf numFmtId="0" fontId="110" fillId="0" borderId="45" xfId="0" applyNumberFormat="1" applyFont="1" applyFill="1" applyBorder="1" applyAlignment="1" applyProtection="1">
      <alignment horizontal="center" vertical="center" shrinkToFit="1"/>
      <protection/>
    </xf>
    <xf numFmtId="0" fontId="26" fillId="0" borderId="15" xfId="0" applyNumberFormat="1" applyFont="1" applyFill="1" applyBorder="1" applyAlignment="1" applyProtection="1">
      <alignment horizontal="center" vertical="center" shrinkToFit="1"/>
      <protection/>
    </xf>
    <xf numFmtId="0" fontId="12" fillId="37" borderId="0"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protection/>
    </xf>
    <xf numFmtId="0" fontId="12" fillId="46" borderId="0" xfId="0" applyFont="1" applyFill="1" applyBorder="1" applyAlignment="1" applyProtection="1">
      <alignment vertical="center"/>
      <protection/>
    </xf>
    <xf numFmtId="0" fontId="14" fillId="0" borderId="15" xfId="0" applyFont="1" applyBorder="1" applyAlignment="1" applyProtection="1">
      <alignment vertical="center"/>
      <protection/>
    </xf>
    <xf numFmtId="0" fontId="14" fillId="0" borderId="15" xfId="0" applyFont="1" applyBorder="1" applyAlignment="1" applyProtection="1">
      <alignment/>
      <protection/>
    </xf>
    <xf numFmtId="0" fontId="12" fillId="0" borderId="15" xfId="0" applyFont="1" applyBorder="1" applyAlignment="1" applyProtection="1">
      <alignment vertical="center"/>
      <protection/>
    </xf>
    <xf numFmtId="0" fontId="14" fillId="0" borderId="15" xfId="0" applyFont="1" applyBorder="1" applyAlignment="1" applyProtection="1">
      <alignment horizontal="left" wrapText="1"/>
      <protection/>
    </xf>
    <xf numFmtId="0" fontId="6" fillId="0" borderId="47" xfId="0" applyFont="1" applyFill="1" applyBorder="1" applyAlignment="1" applyProtection="1">
      <alignment horizontal="center" vertical="center"/>
      <protection/>
    </xf>
    <xf numFmtId="0" fontId="17" fillId="35" borderId="26" xfId="0" applyFont="1" applyFill="1" applyBorder="1" applyAlignment="1" applyProtection="1">
      <alignment vertical="center" wrapText="1" shrinkToFit="1"/>
      <protection/>
    </xf>
    <xf numFmtId="0" fontId="17" fillId="35" borderId="27" xfId="0" applyFont="1" applyFill="1" applyBorder="1" applyAlignment="1" applyProtection="1">
      <alignment vertical="center" shrinkToFit="1"/>
      <protection/>
    </xf>
    <xf numFmtId="0" fontId="17" fillId="35" borderId="18" xfId="0" applyFont="1" applyFill="1" applyBorder="1" applyAlignment="1" applyProtection="1">
      <alignment horizontal="center" vertical="center" wrapText="1"/>
      <protection/>
    </xf>
    <xf numFmtId="5" fontId="44" fillId="38" borderId="15" xfId="0" applyNumberFormat="1" applyFont="1" applyFill="1" applyBorder="1" applyAlignment="1" applyProtection="1">
      <alignment horizontal="center" vertical="center" shrinkToFit="1"/>
      <protection/>
    </xf>
    <xf numFmtId="0" fontId="110" fillId="38" borderId="15" xfId="0" applyFont="1" applyFill="1" applyBorder="1" applyAlignment="1" applyProtection="1">
      <alignment horizontal="left" vertical="center" shrinkToFit="1"/>
      <protection/>
    </xf>
    <xf numFmtId="0" fontId="112" fillId="38" borderId="15" xfId="0" applyFont="1" applyFill="1" applyBorder="1" applyAlignment="1" applyProtection="1">
      <alignment horizontal="left" vertical="center" wrapText="1" shrinkToFit="1"/>
      <protection/>
    </xf>
    <xf numFmtId="49" fontId="110" fillId="38" borderId="17" xfId="0" applyNumberFormat="1" applyFont="1" applyFill="1" applyBorder="1" applyAlignment="1" applyProtection="1">
      <alignment horizontal="right" vertical="center" shrinkToFit="1"/>
      <protection/>
    </xf>
    <xf numFmtId="49" fontId="110" fillId="38" borderId="20" xfId="0" applyNumberFormat="1" applyFont="1" applyFill="1" applyBorder="1" applyAlignment="1" applyProtection="1">
      <alignment horizontal="left" vertical="center" shrinkToFit="1"/>
      <protection/>
    </xf>
    <xf numFmtId="49" fontId="110" fillId="38" borderId="14" xfId="0" applyNumberFormat="1" applyFont="1" applyFill="1" applyBorder="1" applyAlignment="1" applyProtection="1">
      <alignment horizontal="center" vertical="center" shrinkToFit="1"/>
      <protection/>
    </xf>
    <xf numFmtId="0" fontId="125" fillId="0" borderId="0" xfId="0" applyFont="1" applyAlignment="1" applyProtection="1">
      <alignment horizontal="right" vertical="center"/>
      <protection/>
    </xf>
    <xf numFmtId="0" fontId="125" fillId="0" borderId="0" xfId="0" applyFont="1" applyAlignment="1" applyProtection="1">
      <alignment vertical="center"/>
      <protection/>
    </xf>
    <xf numFmtId="0" fontId="126" fillId="0" borderId="0" xfId="0" applyFont="1" applyAlignment="1" applyProtection="1">
      <alignment horizontal="right" vertical="center"/>
      <protection/>
    </xf>
    <xf numFmtId="0" fontId="126" fillId="0" borderId="0" xfId="0" applyFont="1" applyAlignment="1" applyProtection="1">
      <alignment vertical="center"/>
      <protection/>
    </xf>
    <xf numFmtId="49" fontId="14" fillId="0" borderId="48" xfId="0" applyNumberFormat="1" applyFont="1" applyBorder="1" applyAlignment="1" applyProtection="1">
      <alignment horizontal="center" vertical="center"/>
      <protection/>
    </xf>
    <xf numFmtId="49" fontId="14" fillId="0" borderId="49" xfId="0" applyNumberFormat="1" applyFont="1" applyBorder="1" applyAlignment="1" applyProtection="1">
      <alignment horizontal="center" vertical="center"/>
      <protection/>
    </xf>
    <xf numFmtId="0" fontId="115" fillId="0" borderId="19" xfId="0" applyFont="1" applyBorder="1" applyAlignment="1" applyProtection="1">
      <alignment vertical="center"/>
      <protection/>
    </xf>
    <xf numFmtId="0" fontId="127" fillId="0" borderId="19" xfId="0" applyFont="1" applyBorder="1" applyAlignment="1" applyProtection="1">
      <alignment horizontal="right" vertical="center"/>
      <protection/>
    </xf>
    <xf numFmtId="49" fontId="127" fillId="0" borderId="19" xfId="0" applyNumberFormat="1" applyFont="1" applyBorder="1" applyAlignment="1" applyProtection="1">
      <alignment horizontal="center" vertical="center"/>
      <protection/>
    </xf>
    <xf numFmtId="49" fontId="127" fillId="0" borderId="50" xfId="0" applyNumberFormat="1" applyFont="1" applyBorder="1" applyAlignment="1" applyProtection="1">
      <alignment horizontal="center" vertical="center"/>
      <protection/>
    </xf>
    <xf numFmtId="49" fontId="128" fillId="0" borderId="17" xfId="0" applyNumberFormat="1" applyFont="1" applyBorder="1" applyAlignment="1" applyProtection="1">
      <alignment horizontal="right" vertical="center"/>
      <protection locked="0"/>
    </xf>
    <xf numFmtId="49" fontId="128" fillId="0" borderId="14" xfId="0" applyNumberFormat="1" applyFont="1" applyBorder="1" applyAlignment="1" applyProtection="1">
      <alignment horizontal="center" vertical="center"/>
      <protection locked="0"/>
    </xf>
    <xf numFmtId="49" fontId="128" fillId="0" borderId="20" xfId="0" applyNumberFormat="1" applyFont="1" applyBorder="1" applyAlignment="1" applyProtection="1">
      <alignment horizontal="left" vertical="center"/>
      <protection locked="0"/>
    </xf>
    <xf numFmtId="49" fontId="127" fillId="0" borderId="51" xfId="0" applyNumberFormat="1" applyFont="1" applyBorder="1" applyAlignment="1" applyProtection="1">
      <alignment horizontal="center" vertical="center" wrapText="1"/>
      <protection/>
    </xf>
    <xf numFmtId="49" fontId="127" fillId="0" borderId="52" xfId="0" applyNumberFormat="1" applyFont="1" applyBorder="1" applyAlignment="1" applyProtection="1">
      <alignment horizontal="center" vertical="center" wrapText="1"/>
      <protection/>
    </xf>
    <xf numFmtId="0" fontId="116" fillId="42" borderId="15" xfId="0" applyFont="1" applyFill="1" applyBorder="1" applyAlignment="1" applyProtection="1">
      <alignment horizontal="center" vertical="center"/>
      <protection/>
    </xf>
    <xf numFmtId="0" fontId="17" fillId="42" borderId="15" xfId="0" applyFont="1" applyFill="1" applyBorder="1" applyAlignment="1" applyProtection="1">
      <alignment horizontal="center" vertical="center" wrapText="1"/>
      <protection/>
    </xf>
    <xf numFmtId="0" fontId="116" fillId="0" borderId="21" xfId="0" applyFont="1" applyFill="1" applyBorder="1" applyAlignment="1" applyProtection="1">
      <alignment vertical="center"/>
      <protection/>
    </xf>
    <xf numFmtId="0" fontId="116" fillId="0" borderId="21" xfId="0" applyFont="1" applyBorder="1" applyAlignment="1" applyProtection="1">
      <alignment horizontal="center" vertical="center"/>
      <protection/>
    </xf>
    <xf numFmtId="0" fontId="17" fillId="0" borderId="21" xfId="0" applyFont="1" applyFill="1" applyBorder="1" applyAlignment="1" applyProtection="1">
      <alignment horizontal="center" vertical="center" wrapText="1"/>
      <protection/>
    </xf>
    <xf numFmtId="0" fontId="17" fillId="40" borderId="21" xfId="0" applyFont="1" applyFill="1" applyBorder="1" applyAlignment="1" applyProtection="1">
      <alignment horizontal="center" vertical="center" wrapText="1"/>
      <protection/>
    </xf>
    <xf numFmtId="0" fontId="17" fillId="2" borderId="21" xfId="0" applyFont="1" applyFill="1" applyBorder="1" applyAlignment="1" applyProtection="1">
      <alignment horizontal="center" vertical="center" wrapText="1"/>
      <protection/>
    </xf>
    <xf numFmtId="0" fontId="116" fillId="42" borderId="15" xfId="0" applyFont="1" applyFill="1" applyBorder="1" applyAlignment="1" applyProtection="1">
      <alignment vertical="center"/>
      <protection/>
    </xf>
    <xf numFmtId="0" fontId="129" fillId="0" borderId="0" xfId="0" applyFont="1" applyBorder="1" applyAlignment="1" applyProtection="1">
      <alignment horizontal="center" vertical="center" shrinkToFit="1"/>
      <protection/>
    </xf>
    <xf numFmtId="0" fontId="113" fillId="0" borderId="0" xfId="0" applyFont="1" applyBorder="1" applyAlignment="1" applyProtection="1">
      <alignment vertical="center"/>
      <protection/>
    </xf>
    <xf numFmtId="0" fontId="130" fillId="0" borderId="0" xfId="0" applyFont="1" applyBorder="1" applyAlignment="1" applyProtection="1">
      <alignment horizontal="center" vertical="center"/>
      <protection/>
    </xf>
    <xf numFmtId="0" fontId="113" fillId="0" borderId="0" xfId="0" applyFont="1" applyBorder="1" applyAlignment="1" applyProtection="1">
      <alignment horizontal="right" vertical="center"/>
      <protection/>
    </xf>
    <xf numFmtId="0" fontId="121" fillId="0" borderId="0" xfId="0" applyFont="1" applyBorder="1" applyAlignment="1" applyProtection="1">
      <alignment vertical="center"/>
      <protection/>
    </xf>
    <xf numFmtId="0" fontId="131" fillId="0" borderId="0" xfId="0" applyFont="1" applyAlignment="1" applyProtection="1">
      <alignment horizontal="center" vertical="center"/>
      <protection/>
    </xf>
    <xf numFmtId="49" fontId="113" fillId="42" borderId="0" xfId="0" applyNumberFormat="1" applyFont="1" applyFill="1" applyBorder="1" applyAlignment="1" applyProtection="1">
      <alignment horizontal="center" vertical="center"/>
      <protection/>
    </xf>
    <xf numFmtId="0" fontId="17" fillId="40" borderId="22" xfId="0" applyFont="1" applyFill="1" applyBorder="1" applyAlignment="1" applyProtection="1">
      <alignment horizontal="center" vertical="center" wrapText="1"/>
      <protection/>
    </xf>
    <xf numFmtId="49" fontId="106" fillId="42" borderId="17" xfId="0" applyNumberFormat="1" applyFont="1" applyFill="1" applyBorder="1" applyAlignment="1" applyProtection="1">
      <alignment horizontal="right" vertical="center"/>
      <protection/>
    </xf>
    <xf numFmtId="49" fontId="106" fillId="42" borderId="14" xfId="0" applyNumberFormat="1" applyFont="1" applyFill="1" applyBorder="1" applyAlignment="1" applyProtection="1">
      <alignment horizontal="center" vertical="center"/>
      <protection/>
    </xf>
    <xf numFmtId="49" fontId="106" fillId="42" borderId="20" xfId="0" applyNumberFormat="1" applyFont="1" applyFill="1" applyBorder="1" applyAlignment="1" applyProtection="1">
      <alignment horizontal="left" vertical="center"/>
      <protection/>
    </xf>
    <xf numFmtId="0" fontId="132" fillId="42" borderId="15" xfId="0" applyFont="1" applyFill="1" applyBorder="1" applyAlignment="1" applyProtection="1">
      <alignment horizontal="right" vertical="center"/>
      <protection/>
    </xf>
    <xf numFmtId="49" fontId="127" fillId="0" borderId="31" xfId="0" applyNumberFormat="1" applyFont="1" applyBorder="1" applyAlignment="1" applyProtection="1">
      <alignment horizontal="center" vertical="center"/>
      <protection/>
    </xf>
    <xf numFmtId="0" fontId="17" fillId="40" borderId="53" xfId="0" applyFont="1" applyFill="1" applyBorder="1" applyAlignment="1" applyProtection="1">
      <alignment horizontal="center" vertical="center" wrapText="1"/>
      <protection/>
    </xf>
    <xf numFmtId="0" fontId="12" fillId="0" borderId="5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4" fillId="0" borderId="15" xfId="0" applyFont="1" applyBorder="1" applyAlignment="1" applyProtection="1">
      <alignment horizontal="center" vertical="center"/>
      <protection/>
    </xf>
    <xf numFmtId="0" fontId="12" fillId="0" borderId="15"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Fill="1" applyAlignment="1">
      <alignment vertical="center"/>
    </xf>
    <xf numFmtId="0" fontId="15" fillId="0"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0" fontId="17" fillId="0" borderId="15" xfId="0" applyFont="1" applyFill="1" applyBorder="1" applyAlignment="1">
      <alignment horizontal="left" vertical="center" wrapText="1"/>
    </xf>
    <xf numFmtId="0" fontId="12" fillId="0" borderId="15" xfId="0" applyFont="1" applyFill="1" applyBorder="1" applyAlignment="1">
      <alignment vertical="center"/>
    </xf>
    <xf numFmtId="0" fontId="12" fillId="0" borderId="15" xfId="0" applyNumberFormat="1" applyFont="1" applyBorder="1" applyAlignment="1">
      <alignment vertical="center"/>
    </xf>
    <xf numFmtId="0" fontId="107" fillId="0" borderId="0" xfId="0" applyFont="1" applyFill="1" applyAlignment="1">
      <alignment vertical="center"/>
    </xf>
    <xf numFmtId="0" fontId="133" fillId="0" borderId="0" xfId="0" applyFont="1" applyFill="1" applyAlignment="1">
      <alignment vertical="center"/>
    </xf>
    <xf numFmtId="0" fontId="115" fillId="0" borderId="15" xfId="0" applyFont="1" applyBorder="1" applyAlignment="1" applyProtection="1">
      <alignment horizontal="center" vertical="center"/>
      <protection/>
    </xf>
    <xf numFmtId="0" fontId="14" fillId="2" borderId="21" xfId="0" applyFont="1" applyFill="1" applyBorder="1" applyAlignment="1" applyProtection="1">
      <alignment horizontal="center" vertical="center" wrapText="1"/>
      <protection/>
    </xf>
    <xf numFmtId="0" fontId="14" fillId="2" borderId="15" xfId="0" applyFont="1" applyFill="1" applyBorder="1" applyAlignment="1" applyProtection="1">
      <alignment horizontal="center" vertical="center" wrapText="1"/>
      <protection/>
    </xf>
    <xf numFmtId="0" fontId="12" fillId="0" borderId="15" xfId="0" applyFont="1" applyBorder="1" applyAlignment="1">
      <alignment vertical="center"/>
    </xf>
    <xf numFmtId="0" fontId="107" fillId="0" borderId="0" xfId="0" applyFont="1" applyAlignment="1">
      <alignment vertical="center"/>
    </xf>
    <xf numFmtId="0" fontId="12" fillId="0" borderId="15" xfId="0" applyFont="1" applyBorder="1" applyAlignment="1">
      <alignment vertical="center" wrapText="1"/>
    </xf>
    <xf numFmtId="0" fontId="133" fillId="0" borderId="0" xfId="0" applyFont="1" applyAlignment="1">
      <alignment vertical="center"/>
    </xf>
    <xf numFmtId="0" fontId="15" fillId="0" borderId="15" xfId="0" applyFont="1" applyBorder="1" applyAlignment="1">
      <alignment horizontal="center" vertical="center"/>
    </xf>
    <xf numFmtId="0" fontId="15" fillId="0" borderId="15" xfId="0" applyNumberFormat="1" applyFont="1" applyBorder="1" applyAlignment="1">
      <alignment horizontal="center" vertical="center"/>
    </xf>
    <xf numFmtId="0" fontId="26" fillId="0" borderId="15" xfId="0" applyFont="1" applyBorder="1" applyAlignment="1">
      <alignment horizontal="center"/>
    </xf>
    <xf numFmtId="0" fontId="112" fillId="0" borderId="15" xfId="0" applyFont="1" applyFill="1" applyBorder="1" applyAlignment="1">
      <alignment horizontal="center" vertical="center" wrapText="1"/>
    </xf>
    <xf numFmtId="0" fontId="17" fillId="36" borderId="15" xfId="0" applyFont="1" applyFill="1" applyBorder="1" applyAlignment="1">
      <alignment horizontal="center" vertical="center"/>
    </xf>
    <xf numFmtId="0" fontId="17" fillId="31" borderId="15" xfId="0" applyFont="1" applyFill="1" applyBorder="1" applyAlignment="1">
      <alignment horizontal="center" vertical="center"/>
    </xf>
    <xf numFmtId="0" fontId="17" fillId="46" borderId="15" xfId="0" applyFont="1" applyFill="1" applyBorder="1" applyAlignment="1">
      <alignment horizontal="center" vertical="center"/>
    </xf>
    <xf numFmtId="0" fontId="17" fillId="46" borderId="15" xfId="0" applyNumberFormat="1" applyFont="1" applyFill="1" applyBorder="1" applyAlignment="1">
      <alignment horizontal="center" vertical="center"/>
    </xf>
    <xf numFmtId="0" fontId="17" fillId="47" borderId="15" xfId="0" applyFont="1" applyFill="1" applyBorder="1" applyAlignment="1">
      <alignment horizontal="center" vertical="center"/>
    </xf>
    <xf numFmtId="0" fontId="17" fillId="48" borderId="15" xfId="0" applyFont="1" applyFill="1" applyBorder="1" applyAlignment="1">
      <alignment horizontal="center" vertical="center"/>
    </xf>
    <xf numFmtId="0" fontId="17" fillId="40" borderId="15" xfId="0" applyFont="1" applyFill="1" applyBorder="1" applyAlignment="1">
      <alignment horizontal="center" vertical="center"/>
    </xf>
    <xf numFmtId="0" fontId="17" fillId="0" borderId="15" xfId="0" applyFont="1" applyFill="1" applyBorder="1" applyAlignment="1">
      <alignment horizontal="center" vertical="center"/>
    </xf>
    <xf numFmtId="0" fontId="17" fillId="49" borderId="15" xfId="0" applyFont="1" applyFill="1" applyBorder="1" applyAlignment="1">
      <alignment horizontal="center" vertical="center"/>
    </xf>
    <xf numFmtId="0" fontId="17" fillId="49" borderId="15" xfId="0" applyFont="1" applyFill="1" applyBorder="1" applyAlignment="1">
      <alignment horizontal="center" vertical="center" wrapText="1"/>
    </xf>
    <xf numFmtId="0" fontId="17" fillId="50" borderId="15" xfId="0" applyFont="1" applyFill="1" applyBorder="1" applyAlignment="1">
      <alignment horizontal="center" vertical="center"/>
    </xf>
    <xf numFmtId="0" fontId="17" fillId="40" borderId="15" xfId="0" applyFont="1" applyFill="1" applyBorder="1" applyAlignment="1">
      <alignment vertical="center"/>
    </xf>
    <xf numFmtId="0" fontId="17" fillId="51" borderId="15" xfId="0" applyFont="1" applyFill="1" applyBorder="1" applyAlignment="1">
      <alignment horizontal="center" vertical="center"/>
    </xf>
    <xf numFmtId="0" fontId="134" fillId="41" borderId="15" xfId="0" applyFont="1" applyFill="1" applyBorder="1" applyAlignment="1" applyProtection="1">
      <alignment horizontal="center" vertical="center"/>
      <protection locked="0"/>
    </xf>
    <xf numFmtId="49" fontId="12" fillId="0" borderId="15" xfId="0" applyNumberFormat="1" applyFont="1" applyBorder="1" applyAlignment="1">
      <alignment vertical="center"/>
    </xf>
    <xf numFmtId="0" fontId="12" fillId="0" borderId="15" xfId="0" applyFont="1" applyBorder="1" applyAlignment="1">
      <alignment horizontal="center" vertical="center"/>
    </xf>
    <xf numFmtId="6" fontId="12" fillId="0" borderId="15" xfId="0" applyNumberFormat="1" applyFont="1" applyBorder="1" applyAlignment="1">
      <alignment vertical="center"/>
    </xf>
    <xf numFmtId="49" fontId="128" fillId="45" borderId="14" xfId="0" applyNumberFormat="1" applyFont="1" applyFill="1" applyBorder="1" applyAlignment="1" applyProtection="1">
      <alignment horizontal="center" vertical="center"/>
      <protection/>
    </xf>
    <xf numFmtId="0" fontId="113" fillId="0" borderId="15" xfId="0" applyNumberFormat="1" applyFont="1" applyFill="1" applyBorder="1" applyAlignment="1" applyProtection="1">
      <alignment horizontal="center" vertical="center"/>
      <protection/>
    </xf>
    <xf numFmtId="49" fontId="128" fillId="0" borderId="15" xfId="0" applyNumberFormat="1" applyFont="1" applyBorder="1" applyAlignment="1" applyProtection="1">
      <alignment horizontal="right" vertical="center"/>
      <protection/>
    </xf>
    <xf numFmtId="49" fontId="128" fillId="45" borderId="15" xfId="0" applyNumberFormat="1" applyFont="1" applyFill="1" applyBorder="1" applyAlignment="1" applyProtection="1">
      <alignment horizontal="center" vertical="center"/>
      <protection/>
    </xf>
    <xf numFmtId="49" fontId="128" fillId="0" borderId="15" xfId="0" applyNumberFormat="1" applyFont="1" applyBorder="1" applyAlignment="1" applyProtection="1">
      <alignment horizontal="center" vertical="center"/>
      <protection/>
    </xf>
    <xf numFmtId="49" fontId="128" fillId="0" borderId="15" xfId="0" applyNumberFormat="1" applyFont="1" applyBorder="1" applyAlignment="1" applyProtection="1">
      <alignment horizontal="left" vertical="center"/>
      <protection/>
    </xf>
    <xf numFmtId="0" fontId="12" fillId="0" borderId="0" xfId="0" applyFont="1" applyAlignment="1" applyProtection="1">
      <alignment vertical="center"/>
      <protection locked="0"/>
    </xf>
    <xf numFmtId="0" fontId="17" fillId="2" borderId="55" xfId="0" applyFont="1" applyFill="1" applyBorder="1" applyAlignment="1" applyProtection="1">
      <alignment horizontal="center" vertical="center" wrapText="1"/>
      <protection/>
    </xf>
    <xf numFmtId="0" fontId="17" fillId="42" borderId="54" xfId="0" applyFont="1" applyFill="1" applyBorder="1" applyAlignment="1" applyProtection="1">
      <alignment horizontal="center" vertical="center" wrapText="1"/>
      <protection/>
    </xf>
    <xf numFmtId="0" fontId="113" fillId="52" borderId="54"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182" fontId="5" fillId="0" borderId="54" xfId="0" applyNumberFormat="1" applyFont="1" applyFill="1" applyBorder="1" applyAlignment="1" applyProtection="1">
      <alignment vertical="center"/>
      <protection/>
    </xf>
    <xf numFmtId="0" fontId="6" fillId="0" borderId="54" xfId="0" applyFont="1" applyFill="1" applyBorder="1" applyAlignment="1" applyProtection="1">
      <alignment horizontal="center" vertical="center" wrapText="1"/>
      <protection/>
    </xf>
    <xf numFmtId="0" fontId="6" fillId="0" borderId="59" xfId="0" applyFont="1" applyFill="1" applyBorder="1" applyAlignment="1" applyProtection="1">
      <alignment horizontal="center" vertical="center"/>
      <protection/>
    </xf>
    <xf numFmtId="0" fontId="6" fillId="0" borderId="60" xfId="0" applyFont="1" applyBorder="1" applyAlignment="1" applyProtection="1">
      <alignment horizontal="center" vertical="top"/>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182" fontId="33" fillId="0" borderId="64" xfId="0" applyNumberFormat="1" applyFont="1" applyBorder="1" applyAlignment="1" applyProtection="1">
      <alignment vertical="center"/>
      <protection/>
    </xf>
    <xf numFmtId="182" fontId="33" fillId="0" borderId="65" xfId="0" applyNumberFormat="1" applyFont="1" applyBorder="1" applyAlignment="1" applyProtection="1">
      <alignment vertical="center"/>
      <protection/>
    </xf>
    <xf numFmtId="182" fontId="33" fillId="0" borderId="66" xfId="0" applyNumberFormat="1" applyFont="1" applyBorder="1" applyAlignment="1" applyProtection="1">
      <alignment vertical="center"/>
      <protection/>
    </xf>
    <xf numFmtId="0" fontId="6" fillId="0" borderId="67" xfId="0" applyFont="1" applyFill="1" applyBorder="1" applyAlignment="1" applyProtection="1">
      <alignment horizontal="center" vertical="center" wrapText="1"/>
      <protection/>
    </xf>
    <xf numFmtId="0" fontId="6" fillId="0" borderId="67" xfId="0" applyFont="1" applyFill="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5"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182" fontId="5" fillId="0" borderId="15" xfId="0" applyNumberFormat="1" applyFont="1" applyBorder="1" applyAlignment="1" applyProtection="1">
      <alignment horizontal="center" vertical="center"/>
      <protection/>
    </xf>
    <xf numFmtId="0" fontId="6" fillId="6" borderId="15" xfId="0" applyFont="1" applyFill="1" applyBorder="1" applyAlignment="1" applyProtection="1">
      <alignment horizontal="center" vertical="center" wrapText="1"/>
      <protection/>
    </xf>
    <xf numFmtId="0" fontId="6" fillId="6" borderId="17" xfId="0" applyFont="1" applyFill="1" applyBorder="1" applyAlignment="1" applyProtection="1">
      <alignment horizontal="center" vertical="center"/>
      <protection/>
    </xf>
    <xf numFmtId="182" fontId="5" fillId="6" borderId="15" xfId="0" applyNumberFormat="1" applyFont="1" applyFill="1" applyBorder="1" applyAlignment="1" applyProtection="1">
      <alignment horizontal="center" vertical="center"/>
      <protection/>
    </xf>
    <xf numFmtId="0" fontId="25" fillId="0" borderId="0" xfId="0" applyFont="1" applyBorder="1" applyAlignment="1" applyProtection="1">
      <alignment horizontal="center" vertical="center" shrinkToFit="1"/>
      <protection/>
    </xf>
    <xf numFmtId="0" fontId="6" fillId="6" borderId="17" xfId="0" applyFont="1" applyFill="1" applyBorder="1" applyAlignment="1" applyProtection="1">
      <alignment horizontal="center" vertical="center" wrapText="1"/>
      <protection/>
    </xf>
    <xf numFmtId="0" fontId="6" fillId="6" borderId="20" xfId="0" applyFont="1" applyFill="1" applyBorder="1" applyAlignment="1" applyProtection="1">
      <alignment horizontal="center" vertical="center" wrapText="1"/>
      <protection/>
    </xf>
    <xf numFmtId="182" fontId="5" fillId="6" borderId="17" xfId="0" applyNumberFormat="1" applyFont="1" applyFill="1" applyBorder="1" applyAlignment="1" applyProtection="1">
      <alignment horizontal="center" vertical="center"/>
      <protection/>
    </xf>
    <xf numFmtId="182" fontId="5" fillId="6" borderId="20" xfId="0" applyNumberFormat="1"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6" fontId="5" fillId="6" borderId="17" xfId="0" applyNumberFormat="1" applyFont="1" applyFill="1" applyBorder="1" applyAlignment="1" applyProtection="1">
      <alignment horizontal="right" vertical="center"/>
      <protection/>
    </xf>
    <xf numFmtId="6" fontId="5" fillId="6" borderId="14" xfId="0" applyNumberFormat="1" applyFont="1" applyFill="1" applyBorder="1" applyAlignment="1" applyProtection="1">
      <alignment horizontal="right" vertical="center"/>
      <protection/>
    </xf>
    <xf numFmtId="6" fontId="5" fillId="6" borderId="20" xfId="0" applyNumberFormat="1" applyFont="1" applyFill="1" applyBorder="1" applyAlignment="1" applyProtection="1">
      <alignment horizontal="right" vertical="center"/>
      <protection/>
    </xf>
    <xf numFmtId="0" fontId="6" fillId="0" borderId="0" xfId="0" applyFont="1" applyAlignment="1" applyProtection="1">
      <alignment horizontal="center" vertical="center"/>
      <protection/>
    </xf>
    <xf numFmtId="0" fontId="6" fillId="6" borderId="28" xfId="0" applyFont="1" applyFill="1" applyBorder="1" applyAlignment="1" applyProtection="1">
      <alignment horizontal="center" vertical="center" wrapText="1" shrinkToFit="1"/>
      <protection/>
    </xf>
    <xf numFmtId="0" fontId="6" fillId="6" borderId="30" xfId="0" applyFont="1" applyFill="1" applyBorder="1" applyAlignment="1" applyProtection="1">
      <alignment horizontal="center" vertical="center" wrapText="1" shrinkToFit="1"/>
      <protection/>
    </xf>
    <xf numFmtId="5" fontId="3" fillId="6" borderId="31" xfId="0" applyNumberFormat="1" applyFont="1" applyFill="1" applyBorder="1" applyAlignment="1" applyProtection="1">
      <alignment horizontal="right" vertical="center"/>
      <protection/>
    </xf>
    <xf numFmtId="182" fontId="5" fillId="6" borderId="17" xfId="0" applyNumberFormat="1" applyFont="1" applyFill="1" applyBorder="1" applyAlignment="1" applyProtection="1">
      <alignment vertical="center"/>
      <protection/>
    </xf>
    <xf numFmtId="182" fontId="5" fillId="6" borderId="20" xfId="0" applyNumberFormat="1" applyFont="1" applyFill="1" applyBorder="1" applyAlignment="1" applyProtection="1">
      <alignment vertical="center"/>
      <protection/>
    </xf>
    <xf numFmtId="0" fontId="3" fillId="13" borderId="68" xfId="0" applyFont="1" applyFill="1" applyBorder="1" applyAlignment="1" applyProtection="1">
      <alignment vertical="center" shrinkToFit="1"/>
      <protection locked="0"/>
    </xf>
    <xf numFmtId="0" fontId="3" fillId="13" borderId="69" xfId="0" applyFont="1" applyFill="1" applyBorder="1" applyAlignment="1" applyProtection="1">
      <alignment vertical="center" shrinkToFit="1"/>
      <protection locked="0"/>
    </xf>
    <xf numFmtId="0" fontId="3" fillId="13" borderId="70" xfId="0" applyFont="1" applyFill="1" applyBorder="1" applyAlignment="1" applyProtection="1">
      <alignment vertical="center" shrinkToFit="1"/>
      <protection locked="0"/>
    </xf>
    <xf numFmtId="0" fontId="3" fillId="13" borderId="71" xfId="0" applyFont="1" applyFill="1" applyBorder="1" applyAlignment="1" applyProtection="1">
      <alignment vertical="center" shrinkToFit="1"/>
      <protection locked="0"/>
    </xf>
    <xf numFmtId="0" fontId="3" fillId="13" borderId="72" xfId="0" applyFont="1" applyFill="1" applyBorder="1" applyAlignment="1" applyProtection="1">
      <alignment vertical="center" shrinkToFit="1"/>
      <protection locked="0"/>
    </xf>
    <xf numFmtId="0" fontId="6" fillId="0" borderId="73" xfId="0" applyFont="1" applyBorder="1" applyAlignment="1" applyProtection="1">
      <alignment horizontal="center" vertical="center"/>
      <protection/>
    </xf>
    <xf numFmtId="0" fontId="6" fillId="0" borderId="74"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4" xfId="0" applyNumberFormat="1" applyFont="1" applyBorder="1" applyAlignment="1" applyProtection="1">
      <alignment horizontal="right" vertical="center"/>
      <protection/>
    </xf>
    <xf numFmtId="6" fontId="5" fillId="0" borderId="20" xfId="0" applyNumberFormat="1" applyFont="1" applyBorder="1" applyAlignment="1" applyProtection="1">
      <alignment horizontal="right" vertical="center"/>
      <protection/>
    </xf>
    <xf numFmtId="0" fontId="105" fillId="0" borderId="75" xfId="0" applyFont="1" applyBorder="1" applyAlignment="1" applyProtection="1">
      <alignment vertical="center" wrapText="1"/>
      <protection/>
    </xf>
    <xf numFmtId="0" fontId="45" fillId="0" borderId="17" xfId="0" applyFont="1" applyBorder="1" applyAlignment="1" applyProtection="1">
      <alignment horizontal="center" vertical="center" wrapText="1"/>
      <protection/>
    </xf>
    <xf numFmtId="0" fontId="45" fillId="0" borderId="76" xfId="0" applyFont="1" applyBorder="1" applyAlignment="1" applyProtection="1">
      <alignment horizontal="center" vertical="center"/>
      <protection/>
    </xf>
    <xf numFmtId="0" fontId="27" fillId="0" borderId="77" xfId="0" applyFont="1" applyBorder="1" applyAlignment="1" applyProtection="1">
      <alignment horizontal="center" vertical="center"/>
      <protection/>
    </xf>
    <xf numFmtId="0" fontId="109" fillId="0" borderId="75" xfId="0" applyFont="1" applyBorder="1" applyAlignment="1" applyProtection="1">
      <alignment horizontal="left" vertical="center" wrapText="1"/>
      <protection/>
    </xf>
    <xf numFmtId="0" fontId="3" fillId="13" borderId="78" xfId="0" applyFont="1" applyFill="1" applyBorder="1" applyAlignment="1" applyProtection="1">
      <alignment horizontal="center" vertical="center" shrinkToFit="1"/>
      <protection locked="0"/>
    </xf>
    <xf numFmtId="0" fontId="3" fillId="13" borderId="33" xfId="0" applyFont="1" applyFill="1" applyBorder="1" applyAlignment="1" applyProtection="1">
      <alignment horizontal="center" vertical="center" shrinkToFit="1"/>
      <protection locked="0"/>
    </xf>
    <xf numFmtId="0" fontId="3" fillId="13" borderId="32" xfId="0" applyFont="1" applyFill="1" applyBorder="1" applyAlignment="1" applyProtection="1">
      <alignment horizontal="center" vertical="center" shrinkToFit="1"/>
      <protection locked="0"/>
    </xf>
    <xf numFmtId="0" fontId="20" fillId="0" borderId="0" xfId="0" applyFont="1" applyAlignment="1" applyProtection="1">
      <alignment vertical="center" shrinkToFit="1"/>
      <protection/>
    </xf>
    <xf numFmtId="0" fontId="5" fillId="0" borderId="0"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27" fillId="53" borderId="79" xfId="0" applyFont="1" applyFill="1" applyBorder="1" applyAlignment="1" applyProtection="1">
      <alignment horizontal="center" vertical="center"/>
      <protection/>
    </xf>
    <xf numFmtId="0" fontId="6" fillId="0" borderId="80"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3" fillId="13" borderId="14" xfId="0" applyFont="1" applyFill="1" applyBorder="1" applyAlignment="1" applyProtection="1">
      <alignment horizontal="center" vertical="center" shrinkToFit="1"/>
      <protection locked="0"/>
    </xf>
    <xf numFmtId="0" fontId="3" fillId="13" borderId="76"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Border="1" applyAlignment="1" applyProtection="1">
      <alignment horizontal="center" vertical="center"/>
      <protection/>
    </xf>
    <xf numFmtId="0" fontId="6" fillId="0" borderId="83" xfId="0" applyFont="1" applyBorder="1" applyAlignment="1" applyProtection="1">
      <alignment horizontal="center" vertical="center"/>
      <protection/>
    </xf>
    <xf numFmtId="0" fontId="135" fillId="0" borderId="75" xfId="0" applyFont="1" applyBorder="1" applyAlignment="1" applyProtection="1">
      <alignment horizontal="left" vertical="center" wrapText="1"/>
      <protection/>
    </xf>
    <xf numFmtId="0" fontId="9" fillId="54" borderId="0" xfId="0" applyFont="1" applyFill="1" applyBorder="1" applyAlignment="1" applyProtection="1">
      <alignment horizontal="center" vertical="center"/>
      <protection/>
    </xf>
    <xf numFmtId="176" fontId="14" fillId="0" borderId="28" xfId="0" applyNumberFormat="1" applyFont="1" applyBorder="1" applyAlignment="1" applyProtection="1">
      <alignment horizontal="center" vertical="center" shrinkToFit="1"/>
      <protection/>
    </xf>
    <xf numFmtId="176" fontId="14" fillId="0" borderId="29" xfId="0" applyNumberFormat="1" applyFont="1" applyBorder="1" applyAlignment="1" applyProtection="1">
      <alignment horizontal="center" vertical="center" shrinkToFit="1"/>
      <protection/>
    </xf>
    <xf numFmtId="176" fontId="14" fillId="0" borderId="30" xfId="0" applyNumberFormat="1" applyFont="1" applyBorder="1" applyAlignment="1" applyProtection="1">
      <alignment horizontal="center" vertical="center" shrinkToFit="1"/>
      <protection/>
    </xf>
    <xf numFmtId="0" fontId="36" fillId="0" borderId="0" xfId="0" applyFont="1" applyAlignment="1" applyProtection="1">
      <alignment horizontal="center" vertical="center"/>
      <protection/>
    </xf>
    <xf numFmtId="0" fontId="134" fillId="0" borderId="0" xfId="0" applyFont="1" applyBorder="1" applyAlignment="1" applyProtection="1">
      <alignment horizontal="center" vertical="center" shrinkToFit="1"/>
      <protection/>
    </xf>
    <xf numFmtId="0" fontId="134" fillId="0" borderId="84" xfId="0" applyFont="1" applyBorder="1" applyAlignment="1" applyProtection="1">
      <alignment horizontal="center" vertical="center" shrinkToFit="1"/>
      <protection/>
    </xf>
    <xf numFmtId="49" fontId="3" fillId="13" borderId="85" xfId="0" applyNumberFormat="1" applyFont="1" applyFill="1" applyBorder="1" applyAlignment="1" applyProtection="1">
      <alignment horizontal="center" vertical="center" shrinkToFit="1"/>
      <protection locked="0"/>
    </xf>
    <xf numFmtId="0" fontId="6" fillId="0" borderId="86" xfId="0" applyFont="1" applyFill="1" applyBorder="1" applyAlignment="1" applyProtection="1">
      <alignment horizontal="center" vertical="center"/>
      <protection/>
    </xf>
    <xf numFmtId="0" fontId="6" fillId="0" borderId="83" xfId="0" applyFont="1" applyFill="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0" fontId="3" fillId="13" borderId="78" xfId="0" applyFont="1" applyFill="1" applyBorder="1" applyAlignment="1" applyProtection="1">
      <alignment vertical="center" shrinkToFit="1"/>
      <protection locked="0"/>
    </xf>
    <xf numFmtId="0" fontId="3" fillId="13" borderId="33" xfId="0" applyFont="1" applyFill="1" applyBorder="1" applyAlignment="1" applyProtection="1">
      <alignment vertical="center" shrinkToFit="1"/>
      <protection locked="0"/>
    </xf>
    <xf numFmtId="0" fontId="3" fillId="13" borderId="32" xfId="0" applyFont="1" applyFill="1" applyBorder="1" applyAlignment="1" applyProtection="1">
      <alignment vertical="center" shrinkToFit="1"/>
      <protection locked="0"/>
    </xf>
    <xf numFmtId="0" fontId="6" fillId="0" borderId="80"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3" fillId="13" borderId="87" xfId="0" applyFont="1" applyFill="1" applyBorder="1" applyAlignment="1" applyProtection="1">
      <alignment vertical="center" shrinkToFit="1"/>
      <protection locked="0"/>
    </xf>
    <xf numFmtId="0" fontId="3" fillId="13" borderId="14" xfId="0" applyFont="1" applyFill="1" applyBorder="1" applyAlignment="1" applyProtection="1">
      <alignment vertical="center" shrinkToFit="1"/>
      <protection locked="0"/>
    </xf>
    <xf numFmtId="0" fontId="3" fillId="13" borderId="37" xfId="0" applyFont="1" applyFill="1" applyBorder="1" applyAlignment="1" applyProtection="1">
      <alignment vertical="center" shrinkToFit="1"/>
      <protection locked="0"/>
    </xf>
    <xf numFmtId="49" fontId="136" fillId="13" borderId="88" xfId="43" applyNumberFormat="1" applyFont="1" applyFill="1" applyBorder="1" applyAlignment="1" applyProtection="1">
      <alignment horizontal="center" vertical="center" shrinkToFit="1"/>
      <protection locked="0"/>
    </xf>
    <xf numFmtId="49" fontId="3" fillId="13" borderId="89" xfId="0" applyNumberFormat="1" applyFont="1" applyFill="1" applyBorder="1" applyAlignment="1" applyProtection="1">
      <alignment horizontal="center" vertical="center" shrinkToFit="1"/>
      <protection locked="0"/>
    </xf>
    <xf numFmtId="181" fontId="6" fillId="0" borderId="0" xfId="0" applyNumberFormat="1" applyFont="1" applyAlignment="1" applyProtection="1">
      <alignment horizontal="right" vertical="center" shrinkToFit="1"/>
      <protection/>
    </xf>
    <xf numFmtId="181" fontId="6" fillId="0" borderId="90" xfId="0" applyNumberFormat="1" applyFont="1" applyBorder="1" applyAlignment="1" applyProtection="1">
      <alignment horizontal="right" vertical="center" shrinkToFit="1"/>
      <protection/>
    </xf>
    <xf numFmtId="0" fontId="33" fillId="0" borderId="17"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182" fontId="5" fillId="0" borderId="91" xfId="0" applyNumberFormat="1" applyFont="1" applyFill="1" applyBorder="1" applyAlignment="1" applyProtection="1">
      <alignment vertical="center"/>
      <protection/>
    </xf>
    <xf numFmtId="182" fontId="5" fillId="0" borderId="92" xfId="0" applyNumberFormat="1" applyFont="1" applyFill="1" applyBorder="1" applyAlignment="1" applyProtection="1">
      <alignment vertical="center"/>
      <protection/>
    </xf>
    <xf numFmtId="0" fontId="137" fillId="0" borderId="93" xfId="0" applyFont="1" applyBorder="1" applyAlignment="1" applyProtection="1">
      <alignment horizontal="center" vertical="center"/>
      <protection/>
    </xf>
    <xf numFmtId="0" fontId="137" fillId="0" borderId="94" xfId="0" applyFont="1" applyBorder="1" applyAlignment="1" applyProtection="1">
      <alignment horizontal="center" vertical="center"/>
      <protection/>
    </xf>
    <xf numFmtId="0" fontId="137" fillId="0" borderId="95" xfId="0" applyFont="1" applyBorder="1" applyAlignment="1" applyProtection="1">
      <alignment horizontal="center" vertical="center"/>
      <protection/>
    </xf>
    <xf numFmtId="0" fontId="123" fillId="0" borderId="0" xfId="0" applyFont="1" applyAlignment="1" applyProtection="1">
      <alignment horizontal="right" vertical="center"/>
      <protection/>
    </xf>
    <xf numFmtId="0" fontId="123" fillId="0" borderId="96" xfId="0" applyFont="1" applyBorder="1" applyAlignment="1" applyProtection="1">
      <alignment horizontal="right" vertical="center"/>
      <protection/>
    </xf>
    <xf numFmtId="182" fontId="33" fillId="0" borderId="46" xfId="0" applyNumberFormat="1" applyFont="1" applyBorder="1" applyAlignment="1" applyProtection="1">
      <alignment vertical="center"/>
      <protection/>
    </xf>
    <xf numFmtId="182" fontId="33" fillId="0" borderId="19" xfId="0" applyNumberFormat="1" applyFont="1" applyBorder="1" applyAlignment="1" applyProtection="1">
      <alignment vertical="center"/>
      <protection/>
    </xf>
    <xf numFmtId="182" fontId="33" fillId="0" borderId="97" xfId="0" applyNumberFormat="1" applyFont="1" applyBorder="1" applyAlignment="1" applyProtection="1">
      <alignment vertical="center"/>
      <protection/>
    </xf>
    <xf numFmtId="0" fontId="6" fillId="0" borderId="98" xfId="0" applyFont="1" applyFill="1" applyBorder="1" applyAlignment="1" applyProtection="1">
      <alignment horizontal="right" vertical="center" wrapText="1"/>
      <protection/>
    </xf>
    <xf numFmtId="0" fontId="6" fillId="0" borderId="91" xfId="0" applyFont="1" applyFill="1" applyBorder="1" applyAlignment="1" applyProtection="1">
      <alignment horizontal="right" vertical="center"/>
      <protection/>
    </xf>
    <xf numFmtId="182" fontId="5" fillId="0" borderId="98" xfId="0" applyNumberFormat="1" applyFont="1" applyFill="1" applyBorder="1" applyAlignment="1" applyProtection="1">
      <alignment vertical="center"/>
      <protection/>
    </xf>
    <xf numFmtId="6" fontId="5" fillId="0" borderId="91" xfId="0" applyNumberFormat="1" applyFont="1" applyFill="1" applyBorder="1" applyAlignment="1" applyProtection="1">
      <alignment horizontal="right" vertical="center"/>
      <protection/>
    </xf>
    <xf numFmtId="6" fontId="5" fillId="0" borderId="99" xfId="0" applyNumberFormat="1" applyFont="1" applyFill="1" applyBorder="1" applyAlignment="1" applyProtection="1">
      <alignment horizontal="right" vertical="center"/>
      <protection/>
    </xf>
    <xf numFmtId="6" fontId="5" fillId="0" borderId="92" xfId="0" applyNumberFormat="1" applyFont="1" applyFill="1" applyBorder="1" applyAlignment="1" applyProtection="1">
      <alignment horizontal="right" vertical="center"/>
      <protection/>
    </xf>
    <xf numFmtId="6" fontId="33" fillId="0" borderId="64" xfId="0" applyNumberFormat="1" applyFont="1" applyFill="1" applyBorder="1" applyAlignment="1" applyProtection="1">
      <alignment horizontal="right" vertical="center"/>
      <protection/>
    </xf>
    <xf numFmtId="6" fontId="33" fillId="0" borderId="65" xfId="0" applyNumberFormat="1" applyFont="1" applyFill="1" applyBorder="1" applyAlignment="1" applyProtection="1">
      <alignment horizontal="right" vertical="center"/>
      <protection/>
    </xf>
    <xf numFmtId="6" fontId="33" fillId="0" borderId="66" xfId="0" applyNumberFormat="1" applyFont="1" applyFill="1" applyBorder="1" applyAlignment="1" applyProtection="1">
      <alignment horizontal="right" vertical="center"/>
      <protection/>
    </xf>
    <xf numFmtId="0" fontId="136" fillId="13" borderId="88" xfId="43" applyFont="1" applyFill="1" applyBorder="1" applyAlignment="1" applyProtection="1">
      <alignment horizontal="center" vertical="center" shrinkToFit="1"/>
      <protection locked="0"/>
    </xf>
    <xf numFmtId="0" fontId="3" fillId="13" borderId="85" xfId="0" applyFont="1" applyFill="1" applyBorder="1" applyAlignment="1" applyProtection="1">
      <alignment horizontal="center" vertical="center" shrinkToFit="1"/>
      <protection locked="0"/>
    </xf>
    <xf numFmtId="0" fontId="3" fillId="13" borderId="89" xfId="0" applyFont="1" applyFill="1" applyBorder="1" applyAlignment="1" applyProtection="1">
      <alignment horizontal="center" vertical="center" shrinkToFit="1"/>
      <protection locked="0"/>
    </xf>
    <xf numFmtId="0" fontId="3" fillId="13" borderId="76" xfId="0" applyFont="1" applyFill="1" applyBorder="1" applyAlignment="1" applyProtection="1">
      <alignment vertical="center" shrinkToFit="1"/>
      <protection locked="0"/>
    </xf>
    <xf numFmtId="5" fontId="3" fillId="0" borderId="31" xfId="0" applyNumberFormat="1" applyFont="1" applyFill="1" applyBorder="1" applyAlignment="1" applyProtection="1">
      <alignment horizontal="right" vertical="center"/>
      <protection/>
    </xf>
    <xf numFmtId="6" fontId="5" fillId="0" borderId="17" xfId="0" applyNumberFormat="1" applyFont="1" applyFill="1" applyBorder="1" applyAlignment="1" applyProtection="1">
      <alignment horizontal="right" vertical="center"/>
      <protection/>
    </xf>
    <xf numFmtId="6" fontId="5" fillId="0" borderId="14" xfId="0" applyNumberFormat="1" applyFont="1" applyFill="1" applyBorder="1" applyAlignment="1" applyProtection="1">
      <alignment horizontal="right" vertical="center"/>
      <protection/>
    </xf>
    <xf numFmtId="6" fontId="5" fillId="0" borderId="20" xfId="0" applyNumberFormat="1" applyFont="1" applyFill="1" applyBorder="1" applyAlignment="1" applyProtection="1">
      <alignment horizontal="right" vertical="center"/>
      <protection/>
    </xf>
    <xf numFmtId="0" fontId="6" fillId="0" borderId="28" xfId="0" applyFont="1" applyFill="1" applyBorder="1" applyAlignment="1" applyProtection="1">
      <alignment horizontal="center" vertical="center" wrapText="1" shrinkToFit="1"/>
      <protection/>
    </xf>
    <xf numFmtId="0" fontId="6" fillId="0" borderId="30" xfId="0" applyFont="1" applyFill="1" applyBorder="1" applyAlignment="1" applyProtection="1">
      <alignment horizontal="center" vertical="center" wrapText="1" shrinkToFit="1"/>
      <protection/>
    </xf>
    <xf numFmtId="6" fontId="5" fillId="2" borderId="17" xfId="0" applyNumberFormat="1" applyFont="1" applyFill="1" applyBorder="1" applyAlignment="1" applyProtection="1">
      <alignment horizontal="right" vertical="center"/>
      <protection/>
    </xf>
    <xf numFmtId="6" fontId="5" fillId="2" borderId="14" xfId="0" applyNumberFormat="1" applyFont="1" applyFill="1" applyBorder="1" applyAlignment="1" applyProtection="1">
      <alignment horizontal="right" vertical="center"/>
      <protection/>
    </xf>
    <xf numFmtId="6" fontId="5" fillId="2" borderId="20" xfId="0" applyNumberFormat="1" applyFont="1" applyFill="1" applyBorder="1" applyAlignment="1" applyProtection="1">
      <alignment horizontal="right" vertical="center"/>
      <protection/>
    </xf>
    <xf numFmtId="0" fontId="18" fillId="0" borderId="100" xfId="0" applyFont="1" applyBorder="1" applyAlignment="1" applyProtection="1">
      <alignment horizontal="center" vertical="center" shrinkToFit="1"/>
      <protection/>
    </xf>
    <xf numFmtId="0" fontId="18" fillId="0" borderId="101" xfId="0" applyFont="1" applyBorder="1" applyAlignment="1" applyProtection="1">
      <alignment horizontal="center" vertical="center" shrinkToFit="1"/>
      <protection/>
    </xf>
    <xf numFmtId="0" fontId="18" fillId="0" borderId="102"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6" fillId="0" borderId="86"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91" fillId="13" borderId="88" xfId="43" applyFill="1" applyBorder="1" applyAlignment="1" applyProtection="1">
      <alignment horizontal="center" vertical="center" shrinkToFit="1"/>
      <protection locked="0"/>
    </xf>
    <xf numFmtId="0" fontId="45" fillId="0" borderId="73" xfId="0" applyFont="1" applyFill="1" applyBorder="1" applyAlignment="1" applyProtection="1">
      <alignment horizontal="center" vertical="center" wrapText="1"/>
      <protection/>
    </xf>
    <xf numFmtId="0" fontId="45" fillId="0" borderId="74" xfId="0" applyFont="1" applyFill="1" applyBorder="1" applyAlignment="1" applyProtection="1">
      <alignment horizontal="center" vertical="center"/>
      <protection/>
    </xf>
    <xf numFmtId="0" fontId="3" fillId="13" borderId="74" xfId="0" applyFont="1" applyFill="1" applyBorder="1" applyAlignment="1" applyProtection="1">
      <alignment vertical="center" shrinkToFit="1"/>
      <protection locked="0"/>
    </xf>
    <xf numFmtId="0" fontId="121" fillId="13" borderId="103" xfId="0" applyFont="1" applyFill="1" applyBorder="1" applyAlignment="1" applyProtection="1">
      <alignment vertical="center" shrinkToFit="1"/>
      <protection locked="0"/>
    </xf>
    <xf numFmtId="0" fontId="121" fillId="13" borderId="69" xfId="0" applyFont="1" applyFill="1" applyBorder="1" applyAlignment="1" applyProtection="1">
      <alignment vertical="center" shrinkToFit="1"/>
      <protection locked="0"/>
    </xf>
    <xf numFmtId="0" fontId="121" fillId="13" borderId="72" xfId="0" applyFont="1" applyFill="1" applyBorder="1" applyAlignment="1" applyProtection="1">
      <alignment vertical="center" shrinkToFit="1"/>
      <protection locked="0"/>
    </xf>
    <xf numFmtId="0" fontId="6" fillId="52" borderId="104" xfId="0" applyFont="1" applyFill="1" applyBorder="1" applyAlignment="1" applyProtection="1">
      <alignment horizontal="center" vertical="center" wrapText="1"/>
      <protection/>
    </xf>
    <xf numFmtId="0" fontId="6" fillId="52" borderId="74" xfId="0" applyFont="1" applyFill="1" applyBorder="1" applyAlignment="1" applyProtection="1">
      <alignment horizontal="center" vertical="center"/>
      <protection/>
    </xf>
    <xf numFmtId="0" fontId="6" fillId="0" borderId="104"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protection/>
    </xf>
    <xf numFmtId="0" fontId="6" fillId="0" borderId="28" xfId="0" applyFont="1" applyBorder="1" applyAlignment="1" applyProtection="1">
      <alignment horizontal="center" vertical="center" wrapText="1" shrinkToFit="1"/>
      <protection/>
    </xf>
    <xf numFmtId="0" fontId="6" fillId="0" borderId="30" xfId="0" applyFont="1" applyBorder="1" applyAlignment="1" applyProtection="1">
      <alignment horizontal="center" vertical="center" wrapText="1" shrinkToFit="1"/>
      <protection/>
    </xf>
    <xf numFmtId="5" fontId="3" fillId="0" borderId="31" xfId="0" applyNumberFormat="1" applyFont="1" applyBorder="1" applyAlignment="1" applyProtection="1">
      <alignment horizontal="right" vertical="center"/>
      <protection/>
    </xf>
    <xf numFmtId="182" fontId="5" fillId="0" borderId="17" xfId="0" applyNumberFormat="1" applyFont="1" applyBorder="1" applyAlignment="1" applyProtection="1">
      <alignment vertical="center"/>
      <protection/>
    </xf>
    <xf numFmtId="182" fontId="5" fillId="0" borderId="20" xfId="0" applyNumberFormat="1" applyFont="1" applyBorder="1" applyAlignment="1" applyProtection="1">
      <alignment vertical="center"/>
      <protection/>
    </xf>
    <xf numFmtId="0" fontId="6" fillId="2" borderId="28" xfId="0" applyFont="1" applyFill="1" applyBorder="1" applyAlignment="1" applyProtection="1">
      <alignment horizontal="center" vertical="center" wrapText="1" shrinkToFit="1"/>
      <protection/>
    </xf>
    <xf numFmtId="0" fontId="6" fillId="2" borderId="30" xfId="0" applyFont="1" applyFill="1" applyBorder="1" applyAlignment="1" applyProtection="1">
      <alignment horizontal="center" vertical="center" wrapText="1" shrinkToFit="1"/>
      <protection/>
    </xf>
    <xf numFmtId="5" fontId="3" fillId="2" borderId="31" xfId="0" applyNumberFormat="1" applyFont="1" applyFill="1" applyBorder="1" applyAlignment="1" applyProtection="1">
      <alignment horizontal="right" vertical="center"/>
      <protection/>
    </xf>
    <xf numFmtId="182" fontId="5" fillId="2" borderId="17" xfId="0" applyNumberFormat="1" applyFont="1" applyFill="1" applyBorder="1" applyAlignment="1" applyProtection="1">
      <alignment vertical="center"/>
      <protection/>
    </xf>
    <xf numFmtId="182" fontId="5" fillId="2" borderId="20" xfId="0" applyNumberFormat="1" applyFont="1" applyFill="1" applyBorder="1" applyAlignment="1" applyProtection="1">
      <alignment vertical="center"/>
      <protection/>
    </xf>
    <xf numFmtId="0" fontId="5" fillId="35" borderId="0"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7" fillId="0" borderId="105"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wrapText="1" shrinkToFit="1"/>
      <protection/>
    </xf>
    <xf numFmtId="0" fontId="6" fillId="0" borderId="107" xfId="0" applyFont="1" applyFill="1" applyBorder="1" applyAlignment="1" applyProtection="1">
      <alignment horizontal="center" vertical="center" wrapText="1" shrinkToFit="1"/>
      <protection/>
    </xf>
    <xf numFmtId="0" fontId="6" fillId="0" borderId="108" xfId="0" applyFont="1" applyBorder="1" applyAlignment="1" applyProtection="1">
      <alignment horizontal="center" vertical="center" wrapText="1"/>
      <protection/>
    </xf>
    <xf numFmtId="0" fontId="6" fillId="0" borderId="109" xfId="0" applyFont="1" applyBorder="1" applyAlignment="1" applyProtection="1">
      <alignment horizontal="center" vertical="center" wrapText="1"/>
      <protection/>
    </xf>
    <xf numFmtId="0" fontId="3" fillId="0" borderId="110" xfId="0" applyFont="1" applyBorder="1" applyAlignment="1" applyProtection="1">
      <alignment vertical="center"/>
      <protection/>
    </xf>
    <xf numFmtId="0" fontId="3" fillId="0" borderId="111" xfId="0" applyFont="1" applyBorder="1" applyAlignment="1" applyProtection="1">
      <alignment vertical="center"/>
      <protection/>
    </xf>
    <xf numFmtId="0" fontId="6" fillId="0" borderId="112" xfId="0" applyFont="1" applyBorder="1" applyAlignment="1" applyProtection="1">
      <alignment horizontal="center" vertical="center" wrapText="1"/>
      <protection/>
    </xf>
    <xf numFmtId="0" fontId="6" fillId="0" borderId="109" xfId="0" applyFont="1" applyBorder="1" applyAlignment="1" applyProtection="1">
      <alignment horizontal="center" vertical="center"/>
      <protection/>
    </xf>
    <xf numFmtId="0" fontId="6" fillId="0" borderId="86" xfId="0" applyFont="1" applyBorder="1" applyAlignment="1" applyProtection="1">
      <alignment horizontal="center" vertical="center"/>
      <protection/>
    </xf>
    <xf numFmtId="0" fontId="6" fillId="0" borderId="80" xfId="0" applyFont="1" applyBorder="1" applyAlignment="1" applyProtection="1">
      <alignment horizontal="center" vertical="center" wrapText="1"/>
      <protection/>
    </xf>
    <xf numFmtId="0" fontId="14" fillId="13" borderId="33" xfId="0" applyNumberFormat="1" applyFont="1" applyFill="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xf>
    <xf numFmtId="0" fontId="14" fillId="0" borderId="33" xfId="0" applyNumberFormat="1" applyFont="1" applyBorder="1" applyAlignment="1" applyProtection="1">
      <alignment horizontal="center" vertical="center"/>
      <protection/>
    </xf>
    <xf numFmtId="0" fontId="14" fillId="0" borderId="74" xfId="0" applyNumberFormat="1" applyFont="1" applyBorder="1" applyAlignment="1" applyProtection="1">
      <alignment horizontal="center" vertical="center"/>
      <protection/>
    </xf>
    <xf numFmtId="0" fontId="124" fillId="0" borderId="0" xfId="0" applyFont="1" applyAlignment="1" applyProtection="1">
      <alignment horizontal="right" vertical="center"/>
      <protection/>
    </xf>
    <xf numFmtId="0" fontId="124" fillId="0" borderId="96" xfId="0" applyFont="1" applyBorder="1" applyAlignment="1" applyProtection="1">
      <alignment horizontal="right" vertical="center"/>
      <protection/>
    </xf>
    <xf numFmtId="0" fontId="6" fillId="52" borderId="80" xfId="0" applyFont="1" applyFill="1" applyBorder="1" applyAlignment="1" applyProtection="1">
      <alignment horizontal="center" vertical="center"/>
      <protection/>
    </xf>
    <xf numFmtId="0" fontId="6" fillId="52" borderId="76" xfId="0" applyFont="1" applyFill="1" applyBorder="1" applyAlignment="1" applyProtection="1">
      <alignment horizontal="center" vertical="center"/>
      <protection/>
    </xf>
    <xf numFmtId="0" fontId="138" fillId="0" borderId="23" xfId="0" applyFont="1" applyFill="1" applyBorder="1" applyAlignment="1" applyProtection="1">
      <alignment horizontal="center" vertical="center" wrapText="1"/>
      <protection/>
    </xf>
    <xf numFmtId="0" fontId="138" fillId="0" borderId="69" xfId="0" applyFont="1" applyFill="1" applyBorder="1" applyAlignment="1" applyProtection="1">
      <alignment horizontal="center" vertical="center" wrapText="1"/>
      <protection/>
    </xf>
    <xf numFmtId="0" fontId="138" fillId="0" borderId="81" xfId="0" applyFont="1" applyFill="1" applyBorder="1" applyAlignment="1" applyProtection="1">
      <alignment horizontal="center" vertical="center" wrapText="1"/>
      <protection/>
    </xf>
    <xf numFmtId="0" fontId="3" fillId="13" borderId="87" xfId="0" applyFont="1" applyFill="1" applyBorder="1" applyAlignment="1" applyProtection="1">
      <alignment horizontal="center" vertical="center" shrinkToFit="1"/>
      <protection locked="0"/>
    </xf>
    <xf numFmtId="0" fontId="3" fillId="13" borderId="37" xfId="0" applyFont="1" applyFill="1" applyBorder="1" applyAlignment="1" applyProtection="1">
      <alignment horizontal="center" vertical="center" shrinkToFit="1"/>
      <protection locked="0"/>
    </xf>
    <xf numFmtId="0" fontId="3" fillId="13" borderId="20" xfId="0" applyFont="1" applyFill="1" applyBorder="1" applyAlignment="1" applyProtection="1">
      <alignment vertical="center" shrinkToFit="1"/>
      <protection locked="0"/>
    </xf>
    <xf numFmtId="0" fontId="6" fillId="0" borderId="104" xfId="0" applyFont="1" applyBorder="1" applyAlignment="1" applyProtection="1">
      <alignment horizontal="center" vertical="center" wrapText="1"/>
      <protection/>
    </xf>
    <xf numFmtId="0" fontId="6" fillId="0" borderId="74" xfId="0" applyFont="1" applyBorder="1" applyAlignment="1" applyProtection="1">
      <alignment horizontal="center" vertical="center" wrapText="1"/>
      <protection/>
    </xf>
    <xf numFmtId="0" fontId="10" fillId="0" borderId="113" xfId="0" applyFont="1" applyBorder="1" applyAlignment="1" applyProtection="1">
      <alignment horizontal="center" vertical="center"/>
      <protection/>
    </xf>
    <xf numFmtId="0" fontId="10" fillId="0" borderId="114" xfId="0" applyFont="1" applyBorder="1" applyAlignment="1" applyProtection="1">
      <alignment horizontal="center" vertical="center"/>
      <protection/>
    </xf>
    <xf numFmtId="0" fontId="14" fillId="13" borderId="78" xfId="0" applyFont="1" applyFill="1" applyBorder="1" applyAlignment="1" applyProtection="1">
      <alignment horizontal="center" vertical="center" shrinkToFit="1"/>
      <protection locked="0"/>
    </xf>
    <xf numFmtId="0" fontId="14" fillId="13" borderId="33" xfId="0" applyFont="1" applyFill="1" applyBorder="1" applyAlignment="1" applyProtection="1">
      <alignment horizontal="center" vertical="center" shrinkToFit="1"/>
      <protection locked="0"/>
    </xf>
    <xf numFmtId="0" fontId="14" fillId="13" borderId="25" xfId="0" applyFont="1" applyFill="1" applyBorder="1" applyAlignment="1" applyProtection="1">
      <alignment horizontal="center" vertical="center" shrinkToFit="1"/>
      <protection locked="0"/>
    </xf>
    <xf numFmtId="0" fontId="10" fillId="0" borderId="115" xfId="0" applyFont="1" applyBorder="1" applyAlignment="1" applyProtection="1">
      <alignment horizontal="center" vertical="center"/>
      <protection/>
    </xf>
    <xf numFmtId="0" fontId="10" fillId="0" borderId="116" xfId="0" applyFont="1" applyBorder="1" applyAlignment="1" applyProtection="1">
      <alignment horizontal="center" vertical="center"/>
      <protection/>
    </xf>
    <xf numFmtId="0" fontId="10" fillId="0" borderId="117" xfId="0" applyFont="1" applyBorder="1" applyAlignment="1" applyProtection="1">
      <alignment horizontal="center" vertical="center"/>
      <protection/>
    </xf>
    <xf numFmtId="0" fontId="28" fillId="13" borderId="23" xfId="0" applyFont="1" applyFill="1" applyBorder="1" applyAlignment="1" applyProtection="1">
      <alignment horizontal="center" vertical="center" shrinkToFit="1"/>
      <protection locked="0"/>
    </xf>
    <xf numFmtId="0" fontId="28" fillId="13" borderId="69" xfId="0" applyFont="1" applyFill="1" applyBorder="1" applyAlignment="1" applyProtection="1">
      <alignment horizontal="center" vertical="center" shrinkToFit="1"/>
      <protection locked="0"/>
    </xf>
    <xf numFmtId="0" fontId="28" fillId="13" borderId="72" xfId="0" applyFont="1" applyFill="1" applyBorder="1" applyAlignment="1" applyProtection="1">
      <alignment horizontal="center" vertical="center" shrinkToFit="1"/>
      <protection locked="0"/>
    </xf>
    <xf numFmtId="0" fontId="28" fillId="13" borderId="78" xfId="0" applyFont="1" applyFill="1" applyBorder="1" applyAlignment="1" applyProtection="1">
      <alignment horizontal="center" vertical="center" shrinkToFit="1"/>
      <protection locked="0"/>
    </xf>
    <xf numFmtId="0" fontId="28" fillId="13" borderId="33" xfId="0" applyFont="1" applyFill="1" applyBorder="1" applyAlignment="1" applyProtection="1">
      <alignment horizontal="center" vertical="center" shrinkToFit="1"/>
      <protection locked="0"/>
    </xf>
    <xf numFmtId="0" fontId="28" fillId="13" borderId="25" xfId="0" applyFont="1" applyFill="1" applyBorder="1" applyAlignment="1" applyProtection="1">
      <alignment horizontal="center" vertical="center" shrinkToFit="1"/>
      <protection locked="0"/>
    </xf>
    <xf numFmtId="0" fontId="28" fillId="13" borderId="88" xfId="0" applyFont="1" applyFill="1" applyBorder="1" applyAlignment="1" applyProtection="1">
      <alignment horizontal="center" vertical="center" shrinkToFit="1"/>
      <protection locked="0"/>
    </xf>
    <xf numFmtId="0" fontId="28" fillId="13" borderId="85" xfId="0" applyFont="1" applyFill="1" applyBorder="1" applyAlignment="1" applyProtection="1">
      <alignment horizontal="center" vertical="center" shrinkToFit="1"/>
      <protection locked="0"/>
    </xf>
    <xf numFmtId="0" fontId="28" fillId="13" borderId="89" xfId="0" applyFont="1" applyFill="1" applyBorder="1" applyAlignment="1" applyProtection="1">
      <alignment horizontal="center" vertical="center" shrinkToFit="1"/>
      <protection locked="0"/>
    </xf>
    <xf numFmtId="0" fontId="6" fillId="0" borderId="104" xfId="0" applyFont="1" applyFill="1" applyBorder="1" applyAlignment="1" applyProtection="1">
      <alignment horizontal="center" vertical="center" shrinkToFit="1"/>
      <protection/>
    </xf>
    <xf numFmtId="0" fontId="6" fillId="0" borderId="33" xfId="0" applyFont="1" applyFill="1" applyBorder="1" applyAlignment="1" applyProtection="1">
      <alignment horizontal="center" vertical="center" shrinkToFit="1"/>
      <protection/>
    </xf>
    <xf numFmtId="0" fontId="6" fillId="0" borderId="74" xfId="0" applyFont="1" applyFill="1" applyBorder="1" applyAlignment="1" applyProtection="1">
      <alignment horizontal="center" vertical="center" shrinkToFit="1"/>
      <protection/>
    </xf>
    <xf numFmtId="0" fontId="3" fillId="13" borderId="74" xfId="0" applyFont="1" applyFill="1" applyBorder="1" applyAlignment="1" applyProtection="1">
      <alignment horizontal="center" vertical="center" shrinkToFit="1"/>
      <protection locked="0"/>
    </xf>
    <xf numFmtId="0" fontId="45" fillId="0" borderId="73" xfId="0" applyFont="1" applyBorder="1" applyAlignment="1" applyProtection="1">
      <alignment horizontal="center" vertical="center" wrapText="1"/>
      <protection/>
    </xf>
    <xf numFmtId="0" fontId="45" fillId="0" borderId="74"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shrinkToFit="1"/>
      <protection/>
    </xf>
    <xf numFmtId="0" fontId="14" fillId="13" borderId="118" xfId="0" applyNumberFormat="1" applyFont="1" applyFill="1" applyBorder="1" applyAlignment="1" applyProtection="1">
      <alignment horizontal="left" vertical="center"/>
      <protection locked="0"/>
    </xf>
    <xf numFmtId="0" fontId="14" fillId="13" borderId="119" xfId="0" applyNumberFormat="1" applyFont="1" applyFill="1" applyBorder="1" applyAlignment="1" applyProtection="1">
      <alignment horizontal="left" vertical="center"/>
      <protection locked="0"/>
    </xf>
    <xf numFmtId="0" fontId="14" fillId="13" borderId="120" xfId="0" applyNumberFormat="1" applyFont="1" applyFill="1" applyBorder="1" applyAlignment="1" applyProtection="1">
      <alignment horizontal="left" vertical="center"/>
      <protection locked="0"/>
    </xf>
    <xf numFmtId="0" fontId="14" fillId="13" borderId="121" xfId="0" applyNumberFormat="1" applyFont="1" applyFill="1" applyBorder="1" applyAlignment="1" applyProtection="1">
      <alignment horizontal="left" vertical="center"/>
      <protection locked="0"/>
    </xf>
    <xf numFmtId="0" fontId="14" fillId="13" borderId="75" xfId="0" applyNumberFormat="1" applyFont="1" applyFill="1" applyBorder="1" applyAlignment="1" applyProtection="1">
      <alignment horizontal="left" vertical="center"/>
      <protection locked="0"/>
    </xf>
    <xf numFmtId="0" fontId="14" fillId="13" borderId="122" xfId="0" applyNumberFormat="1" applyFont="1" applyFill="1" applyBorder="1" applyAlignment="1" applyProtection="1">
      <alignment horizontal="left" vertical="center"/>
      <protection locked="0"/>
    </xf>
    <xf numFmtId="0" fontId="14" fillId="0" borderId="104" xfId="0" applyNumberFormat="1" applyFont="1" applyBorder="1" applyAlignment="1" applyProtection="1">
      <alignment horizontal="center" vertical="center"/>
      <protection/>
    </xf>
    <xf numFmtId="0" fontId="14" fillId="0" borderId="123" xfId="0" applyNumberFormat="1" applyFont="1" applyBorder="1" applyAlignment="1" applyProtection="1">
      <alignment horizontal="center" vertical="center"/>
      <protection/>
    </xf>
    <xf numFmtId="0" fontId="14" fillId="0" borderId="124" xfId="0" applyNumberFormat="1" applyFont="1" applyBorder="1" applyAlignment="1" applyProtection="1">
      <alignment horizontal="center" vertical="center"/>
      <protection/>
    </xf>
    <xf numFmtId="0" fontId="14" fillId="0" borderId="125" xfId="0" applyNumberFormat="1" applyFont="1" applyBorder="1" applyAlignment="1" applyProtection="1">
      <alignment horizontal="center" vertical="center"/>
      <protection/>
    </xf>
    <xf numFmtId="0" fontId="14" fillId="0" borderId="126" xfId="0" applyNumberFormat="1" applyFont="1" applyBorder="1" applyAlignment="1" applyProtection="1">
      <alignment horizontal="center" vertical="center"/>
      <protection/>
    </xf>
    <xf numFmtId="0" fontId="14" fillId="13" borderId="127" xfId="0" applyFont="1" applyFill="1" applyBorder="1" applyAlignment="1" applyProtection="1">
      <alignment horizontal="left" vertical="center" wrapText="1"/>
      <protection locked="0"/>
    </xf>
    <xf numFmtId="0" fontId="14" fillId="13" borderId="60" xfId="0" applyFont="1" applyFill="1" applyBorder="1" applyAlignment="1" applyProtection="1">
      <alignment horizontal="left" vertical="center" wrapText="1"/>
      <protection locked="0"/>
    </xf>
    <xf numFmtId="0" fontId="14" fillId="13" borderId="128" xfId="0" applyFont="1" applyFill="1" applyBorder="1" applyAlignment="1" applyProtection="1">
      <alignment horizontal="left" vertical="center" wrapText="1"/>
      <protection locked="0"/>
    </xf>
    <xf numFmtId="0" fontId="14" fillId="13" borderId="129" xfId="0" applyFont="1" applyFill="1" applyBorder="1" applyAlignment="1" applyProtection="1">
      <alignment horizontal="left" vertical="center" wrapText="1"/>
      <protection locked="0"/>
    </xf>
    <xf numFmtId="0" fontId="14" fillId="13" borderId="0" xfId="0" applyFont="1" applyFill="1" applyBorder="1" applyAlignment="1" applyProtection="1">
      <alignment horizontal="left" vertical="center" wrapText="1"/>
      <protection locked="0"/>
    </xf>
    <xf numFmtId="0" fontId="14" fillId="13" borderId="90" xfId="0" applyFont="1" applyFill="1" applyBorder="1" applyAlignment="1" applyProtection="1">
      <alignment horizontal="left" vertical="center" wrapText="1"/>
      <protection locked="0"/>
    </xf>
    <xf numFmtId="0" fontId="14" fillId="13" borderId="125" xfId="0" applyFont="1" applyFill="1" applyBorder="1" applyAlignment="1" applyProtection="1">
      <alignment horizontal="left" vertical="center" wrapText="1"/>
      <protection locked="0"/>
    </xf>
    <xf numFmtId="0" fontId="14" fillId="13" borderId="75" xfId="0" applyFont="1" applyFill="1" applyBorder="1" applyAlignment="1" applyProtection="1">
      <alignment horizontal="left" vertical="center" wrapText="1"/>
      <protection locked="0"/>
    </xf>
    <xf numFmtId="0" fontId="14" fillId="13" borderId="122" xfId="0" applyFont="1" applyFill="1" applyBorder="1" applyAlignment="1" applyProtection="1">
      <alignment horizontal="left" vertical="center" wrapText="1"/>
      <protection locked="0"/>
    </xf>
    <xf numFmtId="0" fontId="6" fillId="52" borderId="82" xfId="0" applyFont="1" applyFill="1" applyBorder="1" applyAlignment="1" applyProtection="1">
      <alignment horizontal="center" vertical="center"/>
      <protection/>
    </xf>
    <xf numFmtId="0" fontId="6" fillId="52" borderId="83" xfId="0" applyFont="1" applyFill="1" applyBorder="1" applyAlignment="1" applyProtection="1">
      <alignment horizontal="center" vertical="center"/>
      <protection/>
    </xf>
    <xf numFmtId="0" fontId="9" fillId="54" borderId="0" xfId="0" applyNumberFormat="1" applyFont="1" applyFill="1" applyBorder="1" applyAlignment="1" applyProtection="1">
      <alignment horizontal="center" vertical="center"/>
      <protection/>
    </xf>
    <xf numFmtId="0" fontId="134" fillId="0" borderId="130" xfId="0" applyFont="1" applyFill="1" applyBorder="1" applyAlignment="1" applyProtection="1">
      <alignment horizontal="center" vertical="center"/>
      <protection/>
    </xf>
    <xf numFmtId="0" fontId="134" fillId="0" borderId="131" xfId="0" applyFont="1" applyFill="1" applyBorder="1" applyAlignment="1" applyProtection="1">
      <alignment horizontal="center" vertical="center"/>
      <protection/>
    </xf>
    <xf numFmtId="0" fontId="134" fillId="0" borderId="132" xfId="0" applyFont="1" applyFill="1" applyBorder="1" applyAlignment="1" applyProtection="1">
      <alignment horizontal="center" vertical="center"/>
      <protection/>
    </xf>
    <xf numFmtId="0" fontId="27" fillId="0" borderId="79" xfId="0" applyFont="1" applyBorder="1" applyAlignment="1" applyProtection="1">
      <alignment horizontal="center" vertical="center"/>
      <protection/>
    </xf>
    <xf numFmtId="0" fontId="14" fillId="13" borderId="78" xfId="0" applyNumberFormat="1"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shrinkToFit="1"/>
      <protection/>
    </xf>
    <xf numFmtId="0" fontId="6" fillId="0" borderId="85" xfId="0" applyFont="1" applyFill="1" applyBorder="1" applyAlignment="1" applyProtection="1">
      <alignment horizontal="center" vertical="center" shrinkToFit="1"/>
      <protection/>
    </xf>
    <xf numFmtId="0" fontId="6" fillId="0" borderId="83" xfId="0" applyFont="1" applyFill="1" applyBorder="1" applyAlignment="1" applyProtection="1">
      <alignment horizontal="center" vertical="center" shrinkToFit="1"/>
      <protection/>
    </xf>
    <xf numFmtId="0" fontId="5" fillId="46" borderId="0" xfId="0" applyFont="1" applyFill="1" applyBorder="1" applyAlignment="1" applyProtection="1">
      <alignment horizontal="center" vertical="center"/>
      <protection/>
    </xf>
    <xf numFmtId="0" fontId="10" fillId="13" borderId="133" xfId="0" applyFont="1" applyFill="1" applyBorder="1" applyAlignment="1" applyProtection="1">
      <alignment horizontal="left" vertical="center"/>
      <protection locked="0"/>
    </xf>
    <xf numFmtId="0" fontId="10" fillId="13" borderId="134" xfId="0" applyFont="1" applyFill="1" applyBorder="1" applyAlignment="1" applyProtection="1">
      <alignment horizontal="left" vertical="center"/>
      <protection locked="0"/>
    </xf>
    <xf numFmtId="0" fontId="10" fillId="13" borderId="135" xfId="0" applyFont="1" applyFill="1" applyBorder="1" applyAlignment="1" applyProtection="1">
      <alignment horizontal="left" vertical="center"/>
      <protection locked="0"/>
    </xf>
    <xf numFmtId="0" fontId="10" fillId="13" borderId="136" xfId="0" applyFont="1" applyFill="1" applyBorder="1" applyAlignment="1" applyProtection="1">
      <alignment horizontal="left" vertical="center"/>
      <protection locked="0"/>
    </xf>
    <xf numFmtId="0" fontId="10" fillId="13" borderId="0" xfId="0" applyFont="1" applyFill="1" applyBorder="1" applyAlignment="1" applyProtection="1">
      <alignment horizontal="left" vertical="center"/>
      <protection locked="0"/>
    </xf>
    <xf numFmtId="0" fontId="10" fillId="13" borderId="137" xfId="0" applyFont="1" applyFill="1" applyBorder="1" applyAlignment="1" applyProtection="1">
      <alignment horizontal="left" vertical="center"/>
      <protection locked="0"/>
    </xf>
    <xf numFmtId="0" fontId="10" fillId="13" borderId="138" xfId="0" applyFont="1" applyFill="1" applyBorder="1" applyAlignment="1" applyProtection="1">
      <alignment horizontal="left" vertical="center"/>
      <protection locked="0"/>
    </xf>
    <xf numFmtId="0" fontId="10" fillId="13" borderId="139" xfId="0" applyFont="1" applyFill="1" applyBorder="1" applyAlignment="1" applyProtection="1">
      <alignment horizontal="left" vertical="center"/>
      <protection locked="0"/>
    </xf>
    <xf numFmtId="0" fontId="10" fillId="13" borderId="140" xfId="0" applyFont="1" applyFill="1" applyBorder="1" applyAlignment="1" applyProtection="1">
      <alignment horizontal="left" vertical="center"/>
      <protection locked="0"/>
    </xf>
    <xf numFmtId="0" fontId="40" fillId="0" borderId="0" xfId="0" applyFont="1" applyAlignment="1" applyProtection="1">
      <alignment horizontal="center" vertical="center"/>
      <protection/>
    </xf>
    <xf numFmtId="0" fontId="6" fillId="0" borderId="141" xfId="0" applyFont="1" applyBorder="1" applyAlignment="1" applyProtection="1">
      <alignment horizontal="center" vertical="center"/>
      <protection/>
    </xf>
    <xf numFmtId="5" fontId="3" fillId="0" borderId="142" xfId="0" applyNumberFormat="1" applyFont="1" applyFill="1" applyBorder="1" applyAlignment="1" applyProtection="1">
      <alignment horizontal="right" vertical="center"/>
      <protection/>
    </xf>
    <xf numFmtId="0" fontId="3" fillId="0" borderId="93" xfId="0" applyFont="1" applyBorder="1" applyAlignment="1" applyProtection="1">
      <alignment vertical="center"/>
      <protection/>
    </xf>
    <xf numFmtId="0" fontId="3" fillId="0" borderId="94" xfId="0" applyFont="1" applyBorder="1" applyAlignment="1" applyProtection="1">
      <alignment vertical="center"/>
      <protection/>
    </xf>
    <xf numFmtId="0" fontId="3" fillId="0" borderId="95" xfId="0" applyFont="1" applyBorder="1" applyAlignment="1" applyProtection="1">
      <alignment vertical="center"/>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6" fillId="0" borderId="24"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14" fillId="0" borderId="15" xfId="0" applyFont="1" applyBorder="1" applyAlignment="1" applyProtection="1">
      <alignment horizontal="center" vertical="center"/>
      <protection/>
    </xf>
    <xf numFmtId="0" fontId="24" fillId="0" borderId="143" xfId="0" applyFont="1" applyBorder="1" applyAlignment="1" applyProtection="1">
      <alignment horizontal="center" vertical="center" shrinkToFit="1"/>
      <protection/>
    </xf>
    <xf numFmtId="0" fontId="24" fillId="0" borderId="144"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4" fillId="0" borderId="104"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49" fontId="119" fillId="0" borderId="145" xfId="0" applyNumberFormat="1" applyFont="1" applyBorder="1" applyAlignment="1" applyProtection="1">
      <alignment horizontal="center" vertical="center"/>
      <protection/>
    </xf>
    <xf numFmtId="49" fontId="119" fillId="0" borderId="146" xfId="0" applyNumberFormat="1" applyFont="1" applyBorder="1" applyAlignment="1" applyProtection="1">
      <alignment horizontal="center" vertical="center"/>
      <protection/>
    </xf>
    <xf numFmtId="49" fontId="119" fillId="0" borderId="39" xfId="0" applyNumberFormat="1" applyFont="1" applyBorder="1" applyAlignment="1" applyProtection="1">
      <alignment horizontal="center" vertical="center"/>
      <protection/>
    </xf>
    <xf numFmtId="0" fontId="28" fillId="0" borderId="19" xfId="0" applyFont="1" applyBorder="1" applyAlignment="1" applyProtection="1">
      <alignment horizontal="center" vertical="center" shrinkToFit="1"/>
      <protection/>
    </xf>
    <xf numFmtId="0" fontId="9" fillId="55" borderId="0" xfId="0" applyFont="1" applyFill="1" applyAlignment="1" applyProtection="1">
      <alignment horizontal="center" vertical="center"/>
      <protection/>
    </xf>
    <xf numFmtId="0" fontId="6" fillId="40" borderId="17" xfId="0" applyFont="1" applyFill="1" applyBorder="1" applyAlignment="1" applyProtection="1">
      <alignment horizontal="center" vertical="center" wrapText="1" shrinkToFit="1"/>
      <protection/>
    </xf>
    <xf numFmtId="0" fontId="6" fillId="40" borderId="14" xfId="0" applyFont="1" applyFill="1" applyBorder="1" applyAlignment="1" applyProtection="1">
      <alignment horizontal="center" vertical="center" wrapText="1" shrinkToFit="1"/>
      <protection/>
    </xf>
    <xf numFmtId="0" fontId="6" fillId="40" borderId="20" xfId="0" applyFont="1" applyFill="1" applyBorder="1" applyAlignment="1" applyProtection="1">
      <alignment horizontal="center" vertical="center" wrapText="1" shrinkToFit="1"/>
      <protection/>
    </xf>
    <xf numFmtId="49" fontId="126" fillId="0" borderId="145" xfId="0" applyNumberFormat="1" applyFont="1" applyBorder="1" applyAlignment="1" applyProtection="1">
      <alignment horizontal="center" vertical="center"/>
      <protection/>
    </xf>
    <xf numFmtId="49" fontId="126" fillId="0" borderId="146" xfId="0" applyNumberFormat="1" applyFont="1" applyBorder="1" applyAlignment="1" applyProtection="1">
      <alignment horizontal="center" vertical="center"/>
      <protection/>
    </xf>
    <xf numFmtId="49" fontId="126" fillId="0" borderId="39" xfId="0" applyNumberFormat="1" applyFont="1" applyBorder="1" applyAlignment="1" applyProtection="1">
      <alignment horizontal="center" vertical="center"/>
      <protection/>
    </xf>
    <xf numFmtId="0" fontId="113" fillId="0" borderId="0" xfId="0" applyFont="1" applyAlignment="1" applyProtection="1">
      <alignment horizontal="center" vertical="center"/>
      <protection/>
    </xf>
    <xf numFmtId="49" fontId="127" fillId="0" borderId="28" xfId="0" applyNumberFormat="1" applyFont="1" applyBorder="1" applyAlignment="1" applyProtection="1">
      <alignment horizontal="center" vertical="center"/>
      <protection/>
    </xf>
    <xf numFmtId="49" fontId="127" fillId="0" borderId="29" xfId="0" applyNumberFormat="1" applyFont="1" applyBorder="1" applyAlignment="1" applyProtection="1">
      <alignment horizontal="center" vertical="center"/>
      <protection/>
    </xf>
    <xf numFmtId="49" fontId="127" fillId="0" borderId="30" xfId="0" applyNumberFormat="1" applyFont="1" applyBorder="1" applyAlignment="1" applyProtection="1">
      <alignment horizontal="center" vertical="center"/>
      <protection/>
    </xf>
    <xf numFmtId="0" fontId="113" fillId="0" borderId="21" xfId="0" applyNumberFormat="1" applyFont="1" applyFill="1" applyBorder="1" applyAlignment="1" applyProtection="1">
      <alignment horizontal="center" vertical="center"/>
      <protection/>
    </xf>
    <xf numFmtId="0" fontId="113" fillId="0" borderId="45" xfId="0" applyNumberFormat="1" applyFont="1" applyFill="1" applyBorder="1" applyAlignment="1" applyProtection="1">
      <alignment horizontal="center" vertical="center"/>
      <protection/>
    </xf>
    <xf numFmtId="0" fontId="113" fillId="0" borderId="22" xfId="0" applyNumberFormat="1" applyFont="1" applyFill="1" applyBorder="1" applyAlignment="1" applyProtection="1">
      <alignment horizontal="center" vertical="center"/>
      <protection/>
    </xf>
    <xf numFmtId="0" fontId="17" fillId="40" borderId="147" xfId="0" applyFont="1" applyFill="1" applyBorder="1" applyAlignment="1" applyProtection="1">
      <alignment horizontal="center" vertical="center" wrapText="1"/>
      <protection/>
    </xf>
    <xf numFmtId="0" fontId="17" fillId="40" borderId="119" xfId="0" applyFont="1" applyFill="1" applyBorder="1" applyAlignment="1" applyProtection="1">
      <alignment horizontal="center" vertical="center" wrapText="1"/>
      <protection/>
    </xf>
    <xf numFmtId="0" fontId="17" fillId="40" borderId="148" xfId="0" applyFont="1" applyFill="1" applyBorder="1" applyAlignment="1" applyProtection="1">
      <alignment horizontal="center" vertical="center" wrapText="1"/>
      <protection/>
    </xf>
    <xf numFmtId="0" fontId="113" fillId="0" borderId="19" xfId="0" applyFont="1" applyBorder="1" applyAlignment="1" applyProtection="1">
      <alignment horizontal="center" vertical="center"/>
      <protection/>
    </xf>
    <xf numFmtId="0" fontId="113" fillId="0" borderId="17" xfId="0" applyFont="1" applyBorder="1" applyAlignment="1" applyProtection="1">
      <alignment horizontal="center" vertical="center"/>
      <protection/>
    </xf>
    <xf numFmtId="0" fontId="113" fillId="0" borderId="14" xfId="0" applyFont="1" applyBorder="1" applyAlignment="1" applyProtection="1">
      <alignment horizontal="center" vertical="center"/>
      <protection/>
    </xf>
    <xf numFmtId="0" fontId="113" fillId="0" borderId="20" xfId="0" applyFont="1" applyBorder="1" applyAlignment="1" applyProtection="1">
      <alignment horizontal="center" vertical="center"/>
      <protection/>
    </xf>
    <xf numFmtId="0" fontId="10" fillId="0" borderId="149" xfId="0" applyFont="1" applyBorder="1" applyAlignment="1">
      <alignment horizontal="left" vertical="center" wrapText="1"/>
    </xf>
    <xf numFmtId="0" fontId="10" fillId="0" borderId="150" xfId="0" applyFont="1" applyBorder="1" applyAlignment="1">
      <alignment horizontal="left" vertical="center"/>
    </xf>
    <xf numFmtId="0" fontId="10" fillId="0" borderId="149" xfId="0" applyFont="1" applyBorder="1" applyAlignment="1">
      <alignment vertical="center"/>
    </xf>
    <xf numFmtId="0" fontId="10" fillId="0" borderId="10" xfId="0" applyFont="1" applyBorder="1" applyAlignment="1">
      <alignment vertical="center"/>
    </xf>
    <xf numFmtId="0" fontId="7" fillId="0" borderId="0" xfId="0" applyFont="1" applyFill="1" applyAlignment="1">
      <alignment vertical="top" wrapText="1"/>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51" xfId="0" applyFont="1" applyBorder="1" applyAlignment="1" applyProtection="1">
      <alignment horizontal="center" vertical="center"/>
      <protection locked="0"/>
    </xf>
    <xf numFmtId="0" fontId="10" fillId="0" borderId="152" xfId="0" applyFont="1" applyBorder="1" applyAlignment="1" applyProtection="1">
      <alignment horizontal="center" vertical="center"/>
      <protection locked="0"/>
    </xf>
    <xf numFmtId="0" fontId="10" fillId="0" borderId="14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50" xfId="0" applyFont="1" applyBorder="1" applyAlignment="1">
      <alignment horizontal="distributed" vertical="center" wrapText="1"/>
    </xf>
    <xf numFmtId="0" fontId="28" fillId="0" borderId="0" xfId="0" applyFont="1" applyAlignment="1">
      <alignment vertical="top" wrapText="1"/>
    </xf>
    <xf numFmtId="0" fontId="34" fillId="0" borderId="14" xfId="0" applyFont="1" applyBorder="1" applyAlignment="1">
      <alignment vertical="center"/>
    </xf>
    <xf numFmtId="0" fontId="34" fillId="0" borderId="20" xfId="0" applyFont="1" applyBorder="1" applyAlignment="1">
      <alignment vertical="center"/>
    </xf>
    <xf numFmtId="0" fontId="139" fillId="0" borderId="0" xfId="0" applyFont="1" applyAlignment="1">
      <alignment horizontal="center" vertical="center"/>
    </xf>
    <xf numFmtId="0" fontId="139" fillId="0" borderId="84" xfId="0" applyFont="1" applyBorder="1" applyAlignment="1">
      <alignment horizontal="center" vertical="center"/>
    </xf>
    <xf numFmtId="0" fontId="18" fillId="0" borderId="100" xfId="0" applyFont="1" applyBorder="1" applyAlignment="1">
      <alignment horizontal="center" vertical="center" shrinkToFit="1"/>
    </xf>
    <xf numFmtId="0" fontId="18" fillId="0" borderId="101" xfId="0" applyFont="1" applyBorder="1" applyAlignment="1">
      <alignment horizontal="center" vertical="center" shrinkToFit="1"/>
    </xf>
    <xf numFmtId="0" fontId="18" fillId="0" borderId="102" xfId="0" applyFont="1" applyBorder="1" applyAlignment="1">
      <alignment horizontal="center" vertical="center" shrinkToFit="1"/>
    </xf>
    <xf numFmtId="0" fontId="16" fillId="0" borderId="153" xfId="0" applyFont="1" applyBorder="1" applyAlignment="1">
      <alignment horizontal="center" vertical="center"/>
    </xf>
    <xf numFmtId="0" fontId="16" fillId="0" borderId="154" xfId="0" applyFont="1" applyBorder="1" applyAlignment="1">
      <alignment horizontal="center" vertical="center"/>
    </xf>
    <xf numFmtId="0" fontId="16" fillId="0" borderId="155" xfId="0" applyFont="1" applyBorder="1" applyAlignment="1">
      <alignment horizontal="center" vertical="center"/>
    </xf>
    <xf numFmtId="0" fontId="16" fillId="0" borderId="156" xfId="0" applyFont="1" applyBorder="1" applyAlignment="1">
      <alignment horizontal="center" vertical="center"/>
    </xf>
    <xf numFmtId="0" fontId="16" fillId="0" borderId="157" xfId="0" applyFont="1" applyBorder="1" applyAlignment="1">
      <alignment horizontal="center" vertical="center"/>
    </xf>
    <xf numFmtId="0" fontId="16" fillId="0" borderId="158" xfId="0" applyFont="1" applyBorder="1" applyAlignment="1">
      <alignment horizontal="center" vertical="center"/>
    </xf>
    <xf numFmtId="0" fontId="34" fillId="0" borderId="159" xfId="0" applyFont="1" applyBorder="1" applyAlignment="1">
      <alignment horizontal="center" vertical="center" wrapText="1"/>
    </xf>
    <xf numFmtId="0" fontId="34" fillId="0" borderId="160" xfId="0" applyFont="1" applyBorder="1" applyAlignment="1">
      <alignment horizontal="center" vertical="center" wrapText="1"/>
    </xf>
    <xf numFmtId="0" fontId="34" fillId="0" borderId="160" xfId="0" applyFont="1" applyBorder="1" applyAlignment="1">
      <alignment vertical="center" wrapText="1"/>
    </xf>
    <xf numFmtId="0" fontId="34" fillId="0" borderId="18" xfId="0" applyFont="1" applyBorder="1" applyAlignment="1">
      <alignment vertical="center" wrapText="1"/>
    </xf>
    <xf numFmtId="0" fontId="9" fillId="56" borderId="0" xfId="0" applyFont="1" applyFill="1" applyBorder="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8" xfId="0" applyFont="1" applyBorder="1" applyAlignment="1">
      <alignment horizontal="center" vertical="center" wrapText="1"/>
    </xf>
    <xf numFmtId="0" fontId="34" fillId="0" borderId="18" xfId="0" applyFont="1" applyBorder="1" applyAlignment="1">
      <alignment horizontal="center" vertical="center"/>
    </xf>
    <xf numFmtId="0" fontId="14" fillId="0" borderId="0" xfId="0" applyFont="1" applyAlignment="1">
      <alignment horizontal="left" vertical="center" wrapText="1"/>
    </xf>
    <xf numFmtId="0" fontId="28" fillId="0" borderId="0" xfId="0" applyFont="1" applyFill="1" applyAlignment="1">
      <alignment vertical="top" wrapText="1"/>
    </xf>
    <xf numFmtId="0" fontId="10" fillId="0" borderId="161" xfId="0" applyFont="1" applyBorder="1" applyAlignment="1">
      <alignment horizontal="center" vertical="center"/>
    </xf>
    <xf numFmtId="0" fontId="10" fillId="0" borderId="162" xfId="0" applyFont="1" applyBorder="1" applyAlignment="1">
      <alignment horizontal="center" vertical="center"/>
    </xf>
    <xf numFmtId="0" fontId="10" fillId="0" borderId="163" xfId="0" applyFont="1" applyBorder="1" applyAlignment="1">
      <alignment horizontal="center" vertical="center"/>
    </xf>
    <xf numFmtId="0" fontId="10" fillId="0" borderId="164"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19" xfId="0" applyFont="1" applyBorder="1" applyAlignment="1">
      <alignment horizontal="distributed" vertical="center"/>
    </xf>
    <xf numFmtId="0" fontId="10" fillId="0" borderId="150" xfId="0" applyFont="1" applyBorder="1" applyAlignment="1" applyProtection="1">
      <alignment horizontal="center" vertical="center"/>
      <protection locked="0"/>
    </xf>
    <xf numFmtId="0" fontId="12" fillId="0" borderId="119" xfId="0" applyFont="1" applyFill="1" applyBorder="1" applyAlignment="1">
      <alignment horizontal="center" vertical="center"/>
    </xf>
    <xf numFmtId="0" fontId="17" fillId="3" borderId="15" xfId="0" applyFont="1" applyFill="1" applyBorder="1" applyAlignment="1" applyProtection="1">
      <alignment horizontal="center" vertical="center" wrapText="1"/>
      <protection/>
    </xf>
    <xf numFmtId="0" fontId="17" fillId="45" borderId="15" xfId="0" applyFont="1" applyFill="1" applyBorder="1" applyAlignment="1" applyProtection="1">
      <alignment horizontal="center" vertical="center" wrapText="1"/>
      <protection/>
    </xf>
    <xf numFmtId="0" fontId="17" fillId="6" borderId="15" xfId="0" applyFont="1" applyFill="1" applyBorder="1" applyAlignment="1" applyProtection="1">
      <alignment horizontal="center" vertical="center" wrapText="1"/>
      <protection/>
    </xf>
    <xf numFmtId="0" fontId="140" fillId="0" borderId="15" xfId="0" applyFont="1" applyFill="1" applyBorder="1" applyAlignment="1">
      <alignment horizontal="center" vertical="center"/>
    </xf>
    <xf numFmtId="0" fontId="140" fillId="0" borderId="15" xfId="0" applyFont="1" applyBorder="1" applyAlignment="1">
      <alignment horizontal="center" vertical="center"/>
    </xf>
    <xf numFmtId="0" fontId="46" fillId="0" borderId="15" xfId="0" applyFont="1" applyFill="1" applyBorder="1" applyAlignment="1">
      <alignment horizontal="center" vertical="center"/>
    </xf>
    <xf numFmtId="0" fontId="46" fillId="0" borderId="15" xfId="0" applyFont="1" applyBorder="1" applyAlignment="1">
      <alignment horizontal="center" vertical="center"/>
    </xf>
    <xf numFmtId="0" fontId="17" fillId="2" borderId="15"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2" borderId="15" xfId="0" applyFont="1" applyFill="1" applyBorder="1" applyAlignment="1">
      <alignment horizontal="center" vertical="center"/>
    </xf>
    <xf numFmtId="0" fontId="6" fillId="0" borderId="15" xfId="61" applyFont="1" applyBorder="1" applyAlignment="1">
      <alignment horizontal="left" vertical="center"/>
      <protection/>
    </xf>
    <xf numFmtId="0" fontId="6" fillId="0" borderId="15" xfId="61" applyFont="1" applyBorder="1" applyAlignment="1">
      <alignment horizontal="center" vertical="center"/>
      <protection/>
    </xf>
    <xf numFmtId="0" fontId="38" fillId="57" borderId="23" xfId="61" applyFont="1" applyFill="1" applyBorder="1" applyAlignment="1">
      <alignment horizontal="center" vertical="center"/>
      <protection/>
    </xf>
    <xf numFmtId="0" fontId="38" fillId="57" borderId="69" xfId="61" applyFont="1" applyFill="1" applyBorder="1" applyAlignment="1">
      <alignment horizontal="center" vertical="center"/>
      <protection/>
    </xf>
    <xf numFmtId="0" fontId="38" fillId="57" borderId="72" xfId="61" applyFont="1" applyFill="1" applyBorder="1" applyAlignment="1">
      <alignment horizontal="center" vertical="center"/>
      <protection/>
    </xf>
    <xf numFmtId="0" fontId="39"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29250" cy="2571750"/>
    <xdr:sp>
      <xdr:nvSpPr>
        <xdr:cNvPr id="1" name="角丸四角形 2"/>
        <xdr:cNvSpPr>
          <a:spLocks/>
        </xdr:cNvSpPr>
      </xdr:nvSpPr>
      <xdr:spPr>
        <a:xfrm>
          <a:off x="714375" y="2286000"/>
          <a:ext cx="5429250" cy="257175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25</xdr:row>
      <xdr:rowOff>38100</xdr:rowOff>
    </xdr:from>
    <xdr:to>
      <xdr:col>5</xdr:col>
      <xdr:colOff>847725</xdr:colOff>
      <xdr:row>41</xdr:row>
      <xdr:rowOff>66675</xdr:rowOff>
    </xdr:to>
    <xdr:sp>
      <xdr:nvSpPr>
        <xdr:cNvPr id="1" name="Rectangle 1025"/>
        <xdr:cNvSpPr>
          <a:spLocks/>
        </xdr:cNvSpPr>
      </xdr:nvSpPr>
      <xdr:spPr>
        <a:xfrm>
          <a:off x="3181350" y="7324725"/>
          <a:ext cx="372427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485775</xdr:colOff>
      <xdr:row>26</xdr:row>
      <xdr:rowOff>38100</xdr:rowOff>
    </xdr:from>
    <xdr:to>
      <xdr:col>1</xdr:col>
      <xdr:colOff>66675</xdr:colOff>
      <xdr:row>42</xdr:row>
      <xdr:rowOff>104775</xdr:rowOff>
    </xdr:to>
    <xdr:sp>
      <xdr:nvSpPr>
        <xdr:cNvPr id="2" name="Oval 6"/>
        <xdr:cNvSpPr>
          <a:spLocks/>
        </xdr:cNvSpPr>
      </xdr:nvSpPr>
      <xdr:spPr>
        <a:xfrm>
          <a:off x="485775" y="7486650"/>
          <a:ext cx="2133600" cy="3019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1771650</xdr:colOff>
      <xdr:row>52</xdr:row>
      <xdr:rowOff>152400</xdr:rowOff>
    </xdr:from>
    <xdr:to>
      <xdr:col>0</xdr:col>
      <xdr:colOff>2057400</xdr:colOff>
      <xdr:row>54</xdr:row>
      <xdr:rowOff>85725</xdr:rowOff>
    </xdr:to>
    <xdr:sp>
      <xdr:nvSpPr>
        <xdr:cNvPr id="3" name="Rectangle 1026"/>
        <xdr:cNvSpPr>
          <a:spLocks/>
        </xdr:cNvSpPr>
      </xdr:nvSpPr>
      <xdr:spPr>
        <a:xfrm>
          <a:off x="1771650" y="12334875"/>
          <a:ext cx="2762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52</xdr:row>
      <xdr:rowOff>114300</xdr:rowOff>
    </xdr:from>
    <xdr:to>
      <xdr:col>2</xdr:col>
      <xdr:colOff>371475</xdr:colOff>
      <xdr:row>54</xdr:row>
      <xdr:rowOff>76200</xdr:rowOff>
    </xdr:to>
    <xdr:sp>
      <xdr:nvSpPr>
        <xdr:cNvPr id="4" name="Rectangle 1027"/>
        <xdr:cNvSpPr>
          <a:spLocks/>
        </xdr:cNvSpPr>
      </xdr:nvSpPr>
      <xdr:spPr>
        <a:xfrm>
          <a:off x="3343275" y="12325350"/>
          <a:ext cx="2857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65</xdr:row>
      <xdr:rowOff>0</xdr:rowOff>
    </xdr:from>
    <xdr:to>
      <xdr:col>4</xdr:col>
      <xdr:colOff>609600</xdr:colOff>
      <xdr:row>65</xdr:row>
      <xdr:rowOff>0</xdr:rowOff>
    </xdr:to>
    <xdr:sp>
      <xdr:nvSpPr>
        <xdr:cNvPr id="5" name="Rectangle 1028"/>
        <xdr:cNvSpPr>
          <a:spLocks/>
        </xdr:cNvSpPr>
      </xdr:nvSpPr>
      <xdr:spPr>
        <a:xfrm>
          <a:off x="57150" y="14392275"/>
          <a:ext cx="5648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65</xdr:row>
      <xdr:rowOff>0</xdr:rowOff>
    </xdr:from>
    <xdr:to>
      <xdr:col>4</xdr:col>
      <xdr:colOff>600075</xdr:colOff>
      <xdr:row>65</xdr:row>
      <xdr:rowOff>0</xdr:rowOff>
    </xdr:to>
    <xdr:sp>
      <xdr:nvSpPr>
        <xdr:cNvPr id="6" name="Rectangle 1031"/>
        <xdr:cNvSpPr>
          <a:spLocks/>
        </xdr:cNvSpPr>
      </xdr:nvSpPr>
      <xdr:spPr>
        <a:xfrm>
          <a:off x="47625" y="14392275"/>
          <a:ext cx="5648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59</xdr:row>
      <xdr:rowOff>0</xdr:rowOff>
    </xdr:from>
    <xdr:to>
      <xdr:col>5</xdr:col>
      <xdr:colOff>771525</xdr:colOff>
      <xdr:row>64</xdr:row>
      <xdr:rowOff>104775</xdr:rowOff>
    </xdr:to>
    <xdr:sp>
      <xdr:nvSpPr>
        <xdr:cNvPr id="7" name="AutoShape 1032"/>
        <xdr:cNvSpPr>
          <a:spLocks/>
        </xdr:cNvSpPr>
      </xdr:nvSpPr>
      <xdr:spPr>
        <a:xfrm>
          <a:off x="57150" y="13249275"/>
          <a:ext cx="6772275" cy="1057275"/>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48</xdr:row>
      <xdr:rowOff>133350</xdr:rowOff>
    </xdr:from>
    <xdr:to>
      <xdr:col>0</xdr:col>
      <xdr:colOff>495300</xdr:colOff>
      <xdr:row>50</xdr:row>
      <xdr:rowOff>66675</xdr:rowOff>
    </xdr:to>
    <xdr:sp>
      <xdr:nvSpPr>
        <xdr:cNvPr id="8" name="Rectangle 1035"/>
        <xdr:cNvSpPr>
          <a:spLocks/>
        </xdr:cNvSpPr>
      </xdr:nvSpPr>
      <xdr:spPr>
        <a:xfrm>
          <a:off x="219075" y="1158240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48</xdr:row>
      <xdr:rowOff>95250</xdr:rowOff>
    </xdr:from>
    <xdr:to>
      <xdr:col>3</xdr:col>
      <xdr:colOff>704850</xdr:colOff>
      <xdr:row>50</xdr:row>
      <xdr:rowOff>38100</xdr:rowOff>
    </xdr:to>
    <xdr:sp>
      <xdr:nvSpPr>
        <xdr:cNvPr id="9" name="Rectangle 1036"/>
        <xdr:cNvSpPr>
          <a:spLocks/>
        </xdr:cNvSpPr>
      </xdr:nvSpPr>
      <xdr:spPr>
        <a:xfrm>
          <a:off x="4743450" y="1156335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1771650</xdr:colOff>
      <xdr:row>48</xdr:row>
      <xdr:rowOff>95250</xdr:rowOff>
    </xdr:from>
    <xdr:to>
      <xdr:col>0</xdr:col>
      <xdr:colOff>2057400</xdr:colOff>
      <xdr:row>50</xdr:row>
      <xdr:rowOff>38100</xdr:rowOff>
    </xdr:to>
    <xdr:sp>
      <xdr:nvSpPr>
        <xdr:cNvPr id="10" name="Rectangle 1038"/>
        <xdr:cNvSpPr>
          <a:spLocks/>
        </xdr:cNvSpPr>
      </xdr:nvSpPr>
      <xdr:spPr>
        <a:xfrm>
          <a:off x="1771650" y="1156335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48</xdr:row>
      <xdr:rowOff>95250</xdr:rowOff>
    </xdr:from>
    <xdr:to>
      <xdr:col>2</xdr:col>
      <xdr:colOff>352425</xdr:colOff>
      <xdr:row>50</xdr:row>
      <xdr:rowOff>38100</xdr:rowOff>
    </xdr:to>
    <xdr:sp>
      <xdr:nvSpPr>
        <xdr:cNvPr id="11" name="Rectangle 1039"/>
        <xdr:cNvSpPr>
          <a:spLocks/>
        </xdr:cNvSpPr>
      </xdr:nvSpPr>
      <xdr:spPr>
        <a:xfrm>
          <a:off x="3343275" y="11563350"/>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2162175</xdr:colOff>
      <xdr:row>42</xdr:row>
      <xdr:rowOff>19050</xdr:rowOff>
    </xdr:from>
    <xdr:to>
      <xdr:col>5</xdr:col>
      <xdr:colOff>838200</xdr:colOff>
      <xdr:row>46</xdr:row>
      <xdr:rowOff>180975</xdr:rowOff>
    </xdr:to>
    <xdr:sp>
      <xdr:nvSpPr>
        <xdr:cNvPr id="12" name="正方形/長方形 12"/>
        <xdr:cNvSpPr>
          <a:spLocks/>
        </xdr:cNvSpPr>
      </xdr:nvSpPr>
      <xdr:spPr>
        <a:xfrm>
          <a:off x="2162175" y="10429875"/>
          <a:ext cx="4733925" cy="809625"/>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BC151"/>
  <sheetViews>
    <sheetView tabSelected="1" view="pageBreakPreview" zoomScale="85" zoomScaleNormal="55" zoomScaleSheetLayoutView="85" zoomScalePageLayoutView="0" workbookViewId="0" topLeftCell="A1">
      <selection activeCell="A1" sqref="A1:J1"/>
    </sheetView>
  </sheetViews>
  <sheetFormatPr defaultColWidth="9.00390625" defaultRowHeight="15"/>
  <cols>
    <col min="1" max="43" width="6.421875" style="13" customWidth="1"/>
    <col min="44" max="46" width="4.7109375" style="13" hidden="1" customWidth="1"/>
    <col min="47" max="47" width="4.7109375" style="16" hidden="1" customWidth="1"/>
    <col min="48" max="51" width="20.7109375" style="16" hidden="1" customWidth="1"/>
    <col min="52" max="53" width="20.7109375" style="13" hidden="1" customWidth="1"/>
    <col min="54" max="72" width="9.00390625" style="13" hidden="1" customWidth="1"/>
    <col min="73" max="83" width="9.00390625" style="13" customWidth="1"/>
    <col min="84" max="16384" width="9.00390625" style="13" customWidth="1"/>
  </cols>
  <sheetData>
    <row r="1" spans="1:54" ht="24" customHeight="1">
      <c r="A1" s="495" t="s">
        <v>474</v>
      </c>
      <c r="B1" s="495"/>
      <c r="C1" s="495"/>
      <c r="D1" s="495"/>
      <c r="E1" s="495"/>
      <c r="F1" s="495"/>
      <c r="G1" s="495"/>
      <c r="H1" s="495"/>
      <c r="I1" s="495"/>
      <c r="J1" s="495"/>
      <c r="L1" s="68" t="s">
        <v>42</v>
      </c>
      <c r="M1" s="481" t="str">
        <f>AV50</f>
        <v>第12回全日本学生ライフセービング・プール競技選手権大会兼ジャパンオープン</v>
      </c>
      <c r="N1" s="481"/>
      <c r="O1" s="481"/>
      <c r="P1" s="481"/>
      <c r="Q1" s="481"/>
      <c r="R1" s="481"/>
      <c r="S1" s="481"/>
      <c r="T1" s="481"/>
      <c r="U1" s="481"/>
      <c r="V1" s="481"/>
      <c r="W1" s="481"/>
      <c r="X1" s="481"/>
      <c r="Y1" s="481"/>
      <c r="Z1" s="481"/>
      <c r="AA1" s="481"/>
      <c r="AB1" s="481"/>
      <c r="AC1" s="481"/>
      <c r="AD1" s="481"/>
      <c r="AE1" s="481"/>
      <c r="AF1" s="481"/>
      <c r="AG1" s="481"/>
      <c r="AH1" s="481"/>
      <c r="AI1" s="481"/>
      <c r="AJ1" s="481"/>
      <c r="AL1" s="484">
        <f>IF('JLA事務局用　※触らないで下さい'!$A$6="","",'JLA事務局用　※触らないで下さい'!$A$6)</f>
      </c>
      <c r="AM1" s="484"/>
      <c r="AN1" s="484"/>
      <c r="AO1" s="476"/>
      <c r="AP1" s="476"/>
      <c r="AQ1" s="476"/>
      <c r="AT1" s="96"/>
      <c r="AU1" s="85" t="s">
        <v>75</v>
      </c>
      <c r="AV1" s="85" t="s">
        <v>75</v>
      </c>
      <c r="AW1" s="85" t="s">
        <v>75</v>
      </c>
      <c r="AX1" s="85" t="s">
        <v>75</v>
      </c>
      <c r="AY1" s="85" t="s">
        <v>75</v>
      </c>
      <c r="AZ1" s="85" t="s">
        <v>75</v>
      </c>
      <c r="BA1" s="85" t="s">
        <v>75</v>
      </c>
      <c r="BB1" s="97"/>
    </row>
    <row r="2" spans="1:49" ht="27.75" customHeight="1" thickBot="1">
      <c r="A2" s="499" t="s">
        <v>264</v>
      </c>
      <c r="B2" s="499"/>
      <c r="C2" s="499"/>
      <c r="D2" s="68" t="s">
        <v>43</v>
      </c>
      <c r="E2" s="555" t="s">
        <v>170</v>
      </c>
      <c r="F2" s="555"/>
      <c r="G2" s="496">
        <f>AV56</f>
        <v>44226</v>
      </c>
      <c r="H2" s="497"/>
      <c r="I2" s="497"/>
      <c r="J2" s="498"/>
      <c r="K2" s="15"/>
      <c r="L2" s="16"/>
      <c r="M2" s="14"/>
      <c r="N2" s="17"/>
      <c r="O2" s="17"/>
      <c r="P2" s="17"/>
      <c r="Q2" s="17"/>
      <c r="AI2" s="16"/>
      <c r="AJ2" s="16"/>
      <c r="AK2" s="18"/>
      <c r="AL2" s="484"/>
      <c r="AM2" s="484"/>
      <c r="AN2" s="484"/>
      <c r="AO2" s="476"/>
      <c r="AP2" s="476"/>
      <c r="AQ2" s="476"/>
      <c r="AU2" s="47" t="s">
        <v>315</v>
      </c>
      <c r="AW2" s="86"/>
    </row>
    <row r="3" spans="1:43" ht="27.75" customHeight="1" thickBot="1" thickTop="1">
      <c r="A3" s="16"/>
      <c r="B3" s="16"/>
      <c r="C3" s="16"/>
      <c r="D3" s="16"/>
      <c r="F3" s="89"/>
      <c r="G3" s="89"/>
      <c r="H3" s="90"/>
      <c r="I3" s="91"/>
      <c r="J3" s="91"/>
      <c r="L3" s="105" t="s">
        <v>44</v>
      </c>
      <c r="M3" s="500" t="s">
        <v>168</v>
      </c>
      <c r="N3" s="500"/>
      <c r="O3" s="501"/>
      <c r="P3" s="552" t="str">
        <f>AV63</f>
        <v>2020年12月15日（火） ﾒｰﾙ送信のみ23：59まで　※同意書のみ郵送（当日消印有効）</v>
      </c>
      <c r="Q3" s="553"/>
      <c r="R3" s="553"/>
      <c r="S3" s="553"/>
      <c r="T3" s="553"/>
      <c r="U3" s="553"/>
      <c r="V3" s="553"/>
      <c r="W3" s="553"/>
      <c r="X3" s="553"/>
      <c r="Y3" s="553"/>
      <c r="Z3" s="553"/>
      <c r="AA3" s="553"/>
      <c r="AB3" s="553"/>
      <c r="AC3" s="553"/>
      <c r="AD3" s="553"/>
      <c r="AE3" s="553"/>
      <c r="AF3" s="553"/>
      <c r="AG3" s="553"/>
      <c r="AH3" s="553"/>
      <c r="AI3" s="553"/>
      <c r="AJ3" s="554"/>
      <c r="AL3" s="19"/>
      <c r="AM3" s="19"/>
      <c r="AN3" s="19"/>
      <c r="AO3" s="20"/>
      <c r="AP3" s="20"/>
      <c r="AQ3" s="20"/>
    </row>
    <row r="4" spans="1:43" ht="27.75" customHeight="1" thickTop="1">
      <c r="A4" s="20"/>
      <c r="B4" s="20"/>
      <c r="C4" s="20"/>
      <c r="D4" s="20"/>
      <c r="F4" s="43"/>
      <c r="G4" s="43"/>
      <c r="H4" s="15"/>
      <c r="L4" s="21"/>
      <c r="M4" s="21"/>
      <c r="N4" s="21"/>
      <c r="O4" s="21"/>
      <c r="P4" s="21"/>
      <c r="Q4" s="21"/>
      <c r="R4" s="21"/>
      <c r="S4" s="21"/>
      <c r="T4" s="21"/>
      <c r="U4" s="21"/>
      <c r="V4" s="21"/>
      <c r="W4" s="21"/>
      <c r="X4" s="21"/>
      <c r="Y4" s="21"/>
      <c r="Z4" s="21"/>
      <c r="AA4" s="21"/>
      <c r="AB4" s="21"/>
      <c r="AC4" s="21"/>
      <c r="AL4" s="20"/>
      <c r="AM4" s="20"/>
      <c r="AN4" s="20"/>
      <c r="AO4" s="20"/>
      <c r="AP4" s="20"/>
      <c r="AQ4" s="20"/>
    </row>
    <row r="5" spans="1:43" ht="27.75" customHeight="1">
      <c r="A5" s="41" t="s">
        <v>199</v>
      </c>
      <c r="B5" s="22"/>
      <c r="C5" s="22"/>
      <c r="D5" s="22"/>
      <c r="E5" s="22"/>
      <c r="F5" s="22"/>
      <c r="G5" s="23"/>
      <c r="H5" s="23"/>
      <c r="I5" s="24"/>
      <c r="J5" s="24"/>
      <c r="K5" s="24"/>
      <c r="L5" s="24"/>
      <c r="M5" s="24"/>
      <c r="N5" s="24"/>
      <c r="O5" s="24"/>
      <c r="P5" s="24"/>
      <c r="Q5" s="25"/>
      <c r="R5" s="25"/>
      <c r="AN5" s="482" t="s">
        <v>656</v>
      </c>
      <c r="AO5" s="482"/>
      <c r="AP5" s="482"/>
      <c r="AQ5" s="482"/>
    </row>
    <row r="6" spans="1:43" ht="27.75" customHeight="1" thickBot="1">
      <c r="A6" s="67" t="s">
        <v>39</v>
      </c>
      <c r="B6" s="26" t="s">
        <v>40</v>
      </c>
      <c r="C6" s="22"/>
      <c r="D6" s="22"/>
      <c r="E6" s="473" t="s">
        <v>561</v>
      </c>
      <c r="F6" s="473"/>
      <c r="G6" s="473"/>
      <c r="H6" s="473"/>
      <c r="I6" s="473"/>
      <c r="J6" s="473"/>
      <c r="K6" s="473"/>
      <c r="L6" s="473"/>
      <c r="M6" s="473"/>
      <c r="N6" s="473"/>
      <c r="O6" s="473"/>
      <c r="P6" s="473"/>
      <c r="Q6" s="473"/>
      <c r="R6" s="473"/>
      <c r="S6" s="473"/>
      <c r="T6" s="473"/>
      <c r="U6" s="473"/>
      <c r="W6" s="206"/>
      <c r="X6" s="207"/>
      <c r="Y6" s="208"/>
      <c r="Z6" s="208"/>
      <c r="AA6" s="208"/>
      <c r="AB6" s="208"/>
      <c r="AC6" s="208"/>
      <c r="AE6" s="67" t="s">
        <v>470</v>
      </c>
      <c r="AF6" s="26" t="s">
        <v>396</v>
      </c>
      <c r="AL6" s="40"/>
      <c r="AM6" s="67" t="s">
        <v>471</v>
      </c>
      <c r="AN6" s="483"/>
      <c r="AO6" s="483"/>
      <c r="AP6" s="483"/>
      <c r="AQ6" s="483"/>
    </row>
    <row r="7" spans="1:43" ht="27.75" customHeight="1" thickBot="1">
      <c r="A7" s="489" t="s">
        <v>465</v>
      </c>
      <c r="B7" s="490"/>
      <c r="C7" s="491"/>
      <c r="D7" s="562"/>
      <c r="E7" s="563"/>
      <c r="F7" s="563"/>
      <c r="G7" s="563"/>
      <c r="H7" s="563"/>
      <c r="I7" s="563"/>
      <c r="J7" s="563"/>
      <c r="K7" s="563"/>
      <c r="L7" s="563"/>
      <c r="M7" s="563"/>
      <c r="N7" s="563"/>
      <c r="O7" s="563"/>
      <c r="P7" s="563"/>
      <c r="Q7" s="563"/>
      <c r="R7" s="563"/>
      <c r="S7" s="563"/>
      <c r="T7" s="563"/>
      <c r="U7" s="564"/>
      <c r="V7" s="32"/>
      <c r="W7" s="209"/>
      <c r="X7" s="209"/>
      <c r="Y7" s="209"/>
      <c r="Z7" s="210"/>
      <c r="AA7" s="210"/>
      <c r="AB7" s="210"/>
      <c r="AC7" s="210"/>
      <c r="AE7" s="625" t="str">
        <f>AW66</f>
        <v>男子チーム</v>
      </c>
      <c r="AF7" s="626"/>
      <c r="AG7" s="627"/>
      <c r="AH7" s="619"/>
      <c r="AI7" s="620"/>
      <c r="AJ7" s="620"/>
      <c r="AK7" s="621"/>
      <c r="AL7" s="39"/>
      <c r="AM7" s="616"/>
      <c r="AN7" s="617"/>
      <c r="AO7" s="617"/>
      <c r="AP7" s="617"/>
      <c r="AQ7" s="618"/>
    </row>
    <row r="8" spans="1:38" ht="27.75" customHeight="1" thickBot="1">
      <c r="A8" s="600" t="s">
        <v>562</v>
      </c>
      <c r="B8" s="601"/>
      <c r="C8" s="602"/>
      <c r="D8" s="562"/>
      <c r="E8" s="563"/>
      <c r="F8" s="563"/>
      <c r="G8" s="563"/>
      <c r="H8" s="563"/>
      <c r="I8" s="563"/>
      <c r="J8" s="563"/>
      <c r="K8" s="563"/>
      <c r="L8" s="563"/>
      <c r="M8" s="563"/>
      <c r="N8" s="563"/>
      <c r="O8" s="563"/>
      <c r="P8" s="563"/>
      <c r="Q8" s="563"/>
      <c r="R8" s="563"/>
      <c r="S8" s="563"/>
      <c r="T8" s="563"/>
      <c r="U8" s="564"/>
      <c r="V8" s="92"/>
      <c r="W8" s="209"/>
      <c r="X8" s="209"/>
      <c r="Y8" s="209"/>
      <c r="Z8" s="210"/>
      <c r="AA8" s="210"/>
      <c r="AB8" s="210"/>
      <c r="AC8" s="210"/>
      <c r="AE8" s="660" t="str">
        <f>AW67</f>
        <v>女子チーム</v>
      </c>
      <c r="AF8" s="661"/>
      <c r="AG8" s="662"/>
      <c r="AH8" s="622"/>
      <c r="AI8" s="623"/>
      <c r="AJ8" s="623"/>
      <c r="AK8" s="624"/>
      <c r="AL8" s="39"/>
    </row>
    <row r="9" spans="1:21" ht="27.75" customHeight="1">
      <c r="A9" s="205"/>
      <c r="B9" s="205"/>
      <c r="C9" s="205"/>
      <c r="D9" s="233"/>
      <c r="E9" s="233"/>
      <c r="F9" s="233"/>
      <c r="G9" s="233"/>
      <c r="H9" s="233"/>
      <c r="I9" s="233"/>
      <c r="J9" s="233"/>
      <c r="K9" s="233"/>
      <c r="L9" s="233"/>
      <c r="M9" s="233"/>
      <c r="N9" s="233"/>
      <c r="O9" s="233"/>
      <c r="P9" s="233"/>
      <c r="Q9" s="233"/>
      <c r="R9" s="233"/>
      <c r="S9" s="233"/>
      <c r="T9" s="233"/>
      <c r="U9" s="233"/>
    </row>
    <row r="10" spans="1:21" ht="27.75" customHeight="1" hidden="1">
      <c r="A10" s="205"/>
      <c r="B10" s="205"/>
      <c r="C10" s="205"/>
      <c r="D10" s="233"/>
      <c r="E10" s="233"/>
      <c r="F10" s="233"/>
      <c r="G10" s="233"/>
      <c r="H10" s="233"/>
      <c r="I10" s="233"/>
      <c r="J10" s="233"/>
      <c r="K10" s="233"/>
      <c r="L10" s="233"/>
      <c r="M10" s="233"/>
      <c r="N10" s="233"/>
      <c r="O10" s="233"/>
      <c r="P10" s="233"/>
      <c r="Q10" s="233"/>
      <c r="R10" s="233"/>
      <c r="S10" s="233"/>
      <c r="T10" s="233"/>
      <c r="U10" s="233"/>
    </row>
    <row r="11" ht="27.75" customHeight="1" hidden="1"/>
    <row r="12" spans="1:55" s="24" customFormat="1" ht="27.75" customHeight="1" thickBot="1">
      <c r="A12" s="67" t="s">
        <v>393</v>
      </c>
      <c r="B12" s="26" t="s">
        <v>523</v>
      </c>
      <c r="C12" s="20"/>
      <c r="D12" s="20"/>
      <c r="E12" s="20"/>
      <c r="F12" s="494" t="s">
        <v>563</v>
      </c>
      <c r="G12" s="494"/>
      <c r="H12" s="494"/>
      <c r="I12" s="494"/>
      <c r="J12" s="494"/>
      <c r="K12" s="494"/>
      <c r="L12" s="494"/>
      <c r="M12" s="494"/>
      <c r="N12" s="494"/>
      <c r="O12" s="494"/>
      <c r="P12" s="494"/>
      <c r="Q12" s="494"/>
      <c r="R12" s="494"/>
      <c r="S12" s="494"/>
      <c r="T12" s="494"/>
      <c r="U12" s="494"/>
      <c r="V12" s="25"/>
      <c r="W12" s="67" t="s">
        <v>472</v>
      </c>
      <c r="X12" s="26" t="s">
        <v>74</v>
      </c>
      <c r="Y12" s="25"/>
      <c r="Z12" s="25"/>
      <c r="AA12" s="25"/>
      <c r="AB12" s="25"/>
      <c r="AC12" s="477" t="s">
        <v>564</v>
      </c>
      <c r="AD12" s="477"/>
      <c r="AE12" s="477"/>
      <c r="AF12" s="477"/>
      <c r="AG12" s="477"/>
      <c r="AH12" s="477"/>
      <c r="AI12" s="477"/>
      <c r="AJ12" s="477"/>
      <c r="AK12" s="477"/>
      <c r="AL12" s="477"/>
      <c r="AM12" s="477"/>
      <c r="AN12" s="477"/>
      <c r="AO12" s="477"/>
      <c r="AP12" s="477"/>
      <c r="AQ12" s="477"/>
      <c r="BC12" s="13"/>
    </row>
    <row r="13" spans="1:51" ht="27.75" customHeight="1">
      <c r="A13" s="608" t="s">
        <v>398</v>
      </c>
      <c r="B13" s="609"/>
      <c r="C13" s="610"/>
      <c r="D13" s="611"/>
      <c r="E13" s="611"/>
      <c r="F13" s="612"/>
      <c r="G13" s="613"/>
      <c r="H13" s="614"/>
      <c r="I13" s="614"/>
      <c r="J13" s="614"/>
      <c r="K13" s="614"/>
      <c r="L13" s="614"/>
      <c r="M13" s="614"/>
      <c r="N13" s="614"/>
      <c r="O13" s="614"/>
      <c r="P13" s="614"/>
      <c r="Q13" s="614"/>
      <c r="R13" s="614"/>
      <c r="S13" s="614"/>
      <c r="T13" s="614"/>
      <c r="U13" s="615"/>
      <c r="W13" s="606" t="s">
        <v>266</v>
      </c>
      <c r="X13" s="607"/>
      <c r="Y13" s="478"/>
      <c r="Z13" s="479"/>
      <c r="AA13" s="628"/>
      <c r="AB13" s="478"/>
      <c r="AC13" s="479"/>
      <c r="AD13" s="480"/>
      <c r="AE13" s="629" t="s">
        <v>263</v>
      </c>
      <c r="AF13" s="630"/>
      <c r="AG13" s="478"/>
      <c r="AH13" s="479"/>
      <c r="AI13" s="479"/>
      <c r="AJ13" s="628"/>
      <c r="AK13" s="478"/>
      <c r="AL13" s="479"/>
      <c r="AM13" s="479"/>
      <c r="AN13" s="480"/>
      <c r="AO13" s="468" t="s">
        <v>16</v>
      </c>
      <c r="AP13" s="469"/>
      <c r="AQ13" s="214"/>
      <c r="AU13" s="13"/>
      <c r="AV13" s="13"/>
      <c r="AW13" s="13"/>
      <c r="AX13" s="13"/>
      <c r="AY13" s="13"/>
    </row>
    <row r="14" spans="1:55" s="24" customFormat="1" ht="27.75" customHeight="1">
      <c r="A14" s="591" t="s">
        <v>266</v>
      </c>
      <c r="B14" s="486"/>
      <c r="C14" s="511"/>
      <c r="D14" s="512"/>
      <c r="E14" s="542"/>
      <c r="F14" s="511"/>
      <c r="G14" s="512"/>
      <c r="H14" s="605"/>
      <c r="I14" s="474" t="s">
        <v>263</v>
      </c>
      <c r="J14" s="475"/>
      <c r="K14" s="511"/>
      <c r="L14" s="512"/>
      <c r="M14" s="512"/>
      <c r="N14" s="542"/>
      <c r="O14" s="511"/>
      <c r="P14" s="512"/>
      <c r="Q14" s="512"/>
      <c r="R14" s="605"/>
      <c r="S14" s="443" t="s">
        <v>16</v>
      </c>
      <c r="T14" s="486"/>
      <c r="U14" s="277"/>
      <c r="V14" s="25"/>
      <c r="W14" s="485" t="s">
        <v>17</v>
      </c>
      <c r="X14" s="486"/>
      <c r="Y14" s="28" t="s">
        <v>4</v>
      </c>
      <c r="Z14" s="487"/>
      <c r="AA14" s="487"/>
      <c r="AB14" s="488"/>
      <c r="AC14" s="603"/>
      <c r="AD14" s="487"/>
      <c r="AE14" s="487"/>
      <c r="AF14" s="487"/>
      <c r="AG14" s="487"/>
      <c r="AH14" s="487"/>
      <c r="AI14" s="487"/>
      <c r="AJ14" s="487"/>
      <c r="AK14" s="487"/>
      <c r="AL14" s="487"/>
      <c r="AM14" s="487"/>
      <c r="AN14" s="487"/>
      <c r="AO14" s="487"/>
      <c r="AP14" s="487"/>
      <c r="AQ14" s="604"/>
      <c r="BC14" s="13"/>
    </row>
    <row r="15" spans="1:55" s="24" customFormat="1" ht="27.75" customHeight="1" thickBot="1">
      <c r="A15" s="485" t="s">
        <v>17</v>
      </c>
      <c r="B15" s="486"/>
      <c r="C15" s="28" t="s">
        <v>4</v>
      </c>
      <c r="D15" s="512"/>
      <c r="E15" s="512"/>
      <c r="F15" s="542"/>
      <c r="G15" s="511"/>
      <c r="H15" s="512"/>
      <c r="I15" s="512"/>
      <c r="J15" s="512"/>
      <c r="K15" s="512"/>
      <c r="L15" s="512"/>
      <c r="M15" s="512"/>
      <c r="N15" s="512"/>
      <c r="O15" s="512"/>
      <c r="P15" s="512"/>
      <c r="Q15" s="512"/>
      <c r="R15" s="512"/>
      <c r="S15" s="512"/>
      <c r="T15" s="512"/>
      <c r="U15" s="513"/>
      <c r="V15" s="25"/>
      <c r="W15" s="492" t="s">
        <v>18</v>
      </c>
      <c r="X15" s="493"/>
      <c r="Y15" s="502"/>
      <c r="Z15" s="502"/>
      <c r="AA15" s="502"/>
      <c r="AB15" s="502"/>
      <c r="AC15" s="556" t="s">
        <v>19</v>
      </c>
      <c r="AD15" s="557"/>
      <c r="AE15" s="558"/>
      <c r="AF15" s="540"/>
      <c r="AG15" s="540"/>
      <c r="AH15" s="540"/>
      <c r="AI15" s="540"/>
      <c r="AJ15" s="540"/>
      <c r="AK15" s="540"/>
      <c r="AL15" s="540"/>
      <c r="AM15" s="540"/>
      <c r="AN15" s="540"/>
      <c r="AO15" s="540"/>
      <c r="AP15" s="540"/>
      <c r="AQ15" s="541"/>
      <c r="BC15" s="13"/>
    </row>
    <row r="16" spans="1:55" s="24" customFormat="1" ht="27.75" customHeight="1" thickBot="1">
      <c r="A16" s="492" t="s">
        <v>18</v>
      </c>
      <c r="B16" s="493"/>
      <c r="C16" s="502"/>
      <c r="D16" s="502"/>
      <c r="E16" s="502"/>
      <c r="F16" s="502"/>
      <c r="G16" s="590" t="s">
        <v>19</v>
      </c>
      <c r="H16" s="493"/>
      <c r="I16" s="514"/>
      <c r="J16" s="502"/>
      <c r="K16" s="502"/>
      <c r="L16" s="502"/>
      <c r="M16" s="502"/>
      <c r="N16" s="502"/>
      <c r="O16" s="502"/>
      <c r="P16" s="502"/>
      <c r="Q16" s="502"/>
      <c r="R16" s="502"/>
      <c r="S16" s="502"/>
      <c r="T16" s="502"/>
      <c r="U16" s="515"/>
      <c r="V16" s="25"/>
      <c r="BC16" s="13"/>
    </row>
    <row r="17" spans="47:51" ht="27.75" customHeight="1">
      <c r="AU17" s="13"/>
      <c r="AV17" s="13"/>
      <c r="AW17" s="13"/>
      <c r="AX17" s="13"/>
      <c r="AY17" s="13"/>
    </row>
    <row r="18" spans="1:43" ht="27.75" customHeight="1" thickBot="1">
      <c r="A18" s="67" t="s">
        <v>41</v>
      </c>
      <c r="B18" s="26" t="s">
        <v>390</v>
      </c>
      <c r="C18" s="20"/>
      <c r="D18" s="20"/>
      <c r="E18" s="20"/>
      <c r="G18" s="40"/>
      <c r="H18" s="25"/>
      <c r="I18" s="25"/>
      <c r="J18" s="25"/>
      <c r="K18" s="25"/>
      <c r="L18" s="24"/>
      <c r="M18" s="24"/>
      <c r="N18" s="27"/>
      <c r="O18" s="24"/>
      <c r="P18" s="24"/>
      <c r="Q18" s="25"/>
      <c r="R18" s="25"/>
      <c r="S18" s="25"/>
      <c r="T18" s="25"/>
      <c r="U18" s="25"/>
      <c r="V18" s="25"/>
      <c r="W18" s="67" t="s">
        <v>392</v>
      </c>
      <c r="X18" s="26" t="s">
        <v>391</v>
      </c>
      <c r="Y18" s="25"/>
      <c r="Z18" s="25"/>
      <c r="AA18" s="25"/>
      <c r="AB18" s="25"/>
      <c r="AC18" s="40"/>
      <c r="AD18" s="20"/>
      <c r="AE18" s="40"/>
      <c r="AG18" s="24"/>
      <c r="AH18" s="25"/>
      <c r="AI18" s="24"/>
      <c r="AJ18" s="24"/>
      <c r="AK18" s="24"/>
      <c r="AL18" s="24"/>
      <c r="AM18" s="24"/>
      <c r="AN18" s="24"/>
      <c r="AO18" s="24"/>
      <c r="AP18" s="24"/>
      <c r="AQ18" s="24"/>
    </row>
    <row r="19" spans="1:43" ht="27.75" customHeight="1">
      <c r="A19" s="565" t="s">
        <v>266</v>
      </c>
      <c r="B19" s="566"/>
      <c r="C19" s="506"/>
      <c r="D19" s="507"/>
      <c r="E19" s="561"/>
      <c r="F19" s="506"/>
      <c r="G19" s="507"/>
      <c r="H19" s="508"/>
      <c r="I19" s="559" t="s">
        <v>263</v>
      </c>
      <c r="J19" s="560"/>
      <c r="K19" s="506"/>
      <c r="L19" s="507"/>
      <c r="M19" s="507"/>
      <c r="N19" s="561"/>
      <c r="O19" s="506"/>
      <c r="P19" s="507"/>
      <c r="Q19" s="507"/>
      <c r="R19" s="508"/>
      <c r="S19" s="580" t="s">
        <v>16</v>
      </c>
      <c r="T19" s="568"/>
      <c r="U19" s="234" t="s">
        <v>29</v>
      </c>
      <c r="V19" s="25"/>
      <c r="W19" s="567" t="s">
        <v>266</v>
      </c>
      <c r="X19" s="568"/>
      <c r="Y19" s="506"/>
      <c r="Z19" s="507"/>
      <c r="AA19" s="561"/>
      <c r="AB19" s="506"/>
      <c r="AC19" s="507"/>
      <c r="AD19" s="508"/>
      <c r="AE19" s="559" t="s">
        <v>263</v>
      </c>
      <c r="AF19" s="560"/>
      <c r="AG19" s="506"/>
      <c r="AH19" s="507"/>
      <c r="AI19" s="507"/>
      <c r="AJ19" s="561"/>
      <c r="AK19" s="506"/>
      <c r="AL19" s="507"/>
      <c r="AM19" s="507"/>
      <c r="AN19" s="508"/>
      <c r="AO19" s="580" t="s">
        <v>16</v>
      </c>
      <c r="AP19" s="568"/>
      <c r="AQ19" s="234" t="s">
        <v>30</v>
      </c>
    </row>
    <row r="20" spans="1:43" ht="27.75" customHeight="1">
      <c r="A20" s="598" t="s">
        <v>17</v>
      </c>
      <c r="B20" s="599"/>
      <c r="C20" s="232" t="s">
        <v>4</v>
      </c>
      <c r="D20" s="512"/>
      <c r="E20" s="512"/>
      <c r="F20" s="542"/>
      <c r="G20" s="511"/>
      <c r="H20" s="512"/>
      <c r="I20" s="512"/>
      <c r="J20" s="512"/>
      <c r="K20" s="512"/>
      <c r="L20" s="512"/>
      <c r="M20" s="512"/>
      <c r="N20" s="512"/>
      <c r="O20" s="512"/>
      <c r="P20" s="512"/>
      <c r="Q20" s="512"/>
      <c r="R20" s="512"/>
      <c r="S20" s="512"/>
      <c r="T20" s="512"/>
      <c r="U20" s="513"/>
      <c r="V20" s="25"/>
      <c r="W20" s="509" t="s">
        <v>17</v>
      </c>
      <c r="X20" s="510"/>
      <c r="Y20" s="232" t="s">
        <v>4</v>
      </c>
      <c r="Z20" s="512"/>
      <c r="AA20" s="512"/>
      <c r="AB20" s="542"/>
      <c r="AC20" s="511"/>
      <c r="AD20" s="512"/>
      <c r="AE20" s="512"/>
      <c r="AF20" s="512"/>
      <c r="AG20" s="512"/>
      <c r="AH20" s="512"/>
      <c r="AI20" s="512"/>
      <c r="AJ20" s="512"/>
      <c r="AK20" s="512"/>
      <c r="AL20" s="512"/>
      <c r="AM20" s="512"/>
      <c r="AN20" s="512"/>
      <c r="AO20" s="512"/>
      <c r="AP20" s="512"/>
      <c r="AQ20" s="513"/>
    </row>
    <row r="21" spans="1:43" ht="27.75" customHeight="1" thickBot="1">
      <c r="A21" s="652" t="s">
        <v>18</v>
      </c>
      <c r="B21" s="653"/>
      <c r="C21" s="502"/>
      <c r="D21" s="502"/>
      <c r="E21" s="502"/>
      <c r="F21" s="502"/>
      <c r="G21" s="503" t="s">
        <v>19</v>
      </c>
      <c r="H21" s="504"/>
      <c r="I21" s="514"/>
      <c r="J21" s="502"/>
      <c r="K21" s="502"/>
      <c r="L21" s="502"/>
      <c r="M21" s="502"/>
      <c r="N21" s="502"/>
      <c r="O21" s="502"/>
      <c r="P21" s="502"/>
      <c r="Q21" s="502"/>
      <c r="R21" s="502"/>
      <c r="S21" s="502"/>
      <c r="T21" s="502"/>
      <c r="U21" s="515"/>
      <c r="V21" s="25"/>
      <c r="W21" s="505" t="s">
        <v>18</v>
      </c>
      <c r="X21" s="504"/>
      <c r="Y21" s="502"/>
      <c r="Z21" s="502"/>
      <c r="AA21" s="502"/>
      <c r="AB21" s="502"/>
      <c r="AC21" s="503" t="s">
        <v>19</v>
      </c>
      <c r="AD21" s="504"/>
      <c r="AE21" s="539"/>
      <c r="AF21" s="540"/>
      <c r="AG21" s="540"/>
      <c r="AH21" s="540"/>
      <c r="AI21" s="540"/>
      <c r="AJ21" s="540"/>
      <c r="AK21" s="540"/>
      <c r="AL21" s="540"/>
      <c r="AM21" s="540"/>
      <c r="AN21" s="540"/>
      <c r="AO21" s="540"/>
      <c r="AP21" s="540"/>
      <c r="AQ21" s="541"/>
    </row>
    <row r="22" ht="27.75" customHeight="1"/>
    <row r="23" spans="1:55" s="24" customFormat="1" ht="27.75" customHeight="1">
      <c r="A23" s="42" t="s">
        <v>797</v>
      </c>
      <c r="Q23" s="25"/>
      <c r="R23" s="25"/>
      <c r="S23" s="25"/>
      <c r="T23" s="25"/>
      <c r="U23" s="25"/>
      <c r="V23" s="25"/>
      <c r="W23" s="25"/>
      <c r="X23" s="25"/>
      <c r="Y23" s="25"/>
      <c r="Z23" s="25"/>
      <c r="AA23" s="25"/>
      <c r="AB23" s="25"/>
      <c r="AC23" s="25"/>
      <c r="AD23" s="25"/>
      <c r="AE23" s="25"/>
      <c r="AF23" s="25"/>
      <c r="AG23" s="25"/>
      <c r="AH23" s="25"/>
      <c r="BC23" s="13"/>
    </row>
    <row r="24" spans="1:41" s="24" customFormat="1" ht="27.75" customHeight="1">
      <c r="A24" s="67" t="s">
        <v>45</v>
      </c>
      <c r="B24" s="26" t="s">
        <v>146</v>
      </c>
      <c r="F24" s="40"/>
      <c r="G24" s="40" t="s">
        <v>192</v>
      </c>
      <c r="R24" s="448" t="s">
        <v>655</v>
      </c>
      <c r="S24" s="448"/>
      <c r="T24" s="441" t="s">
        <v>144</v>
      </c>
      <c r="U24" s="441"/>
      <c r="V24" s="441" t="s">
        <v>145</v>
      </c>
      <c r="W24" s="441"/>
      <c r="Z24" s="448" t="s">
        <v>653</v>
      </c>
      <c r="AA24" s="448"/>
      <c r="AB24" s="441" t="s">
        <v>144</v>
      </c>
      <c r="AC24" s="441"/>
      <c r="AD24" s="441" t="s">
        <v>145</v>
      </c>
      <c r="AE24" s="441"/>
      <c r="AF24" s="40"/>
      <c r="AH24" s="631" t="s">
        <v>869</v>
      </c>
      <c r="AI24" s="631"/>
      <c r="AJ24" s="441" t="s">
        <v>144</v>
      </c>
      <c r="AK24" s="441"/>
      <c r="AL24" s="441" t="s">
        <v>145</v>
      </c>
      <c r="AM24" s="441"/>
      <c r="AN24" s="25"/>
      <c r="AO24" s="25"/>
    </row>
    <row r="25" spans="1:41" s="24" customFormat="1" ht="33" customHeight="1">
      <c r="A25" s="63" t="s">
        <v>31</v>
      </c>
      <c r="B25" s="569" t="str">
        <f aca="true" t="shared" si="0" ref="B25:B32">IF(AW70="","",AW70)</f>
        <v>学生
(資格有り)</v>
      </c>
      <c r="C25" s="570"/>
      <c r="D25" s="571">
        <f aca="true" t="shared" si="1" ref="D25:D32">IF(AX70="","",AX70)</f>
        <v>8000</v>
      </c>
      <c r="E25" s="571"/>
      <c r="F25" s="29" t="s">
        <v>6</v>
      </c>
      <c r="G25" s="572">
        <f>IF($B25="","",T25+V25)</f>
        <v>0</v>
      </c>
      <c r="H25" s="573"/>
      <c r="I25" s="457" t="str">
        <f>IF($B25="","","人")</f>
        <v>人</v>
      </c>
      <c r="J25" s="457"/>
      <c r="K25" s="29" t="s">
        <v>7</v>
      </c>
      <c r="L25" s="470">
        <f aca="true" t="shared" si="2" ref="L25:L32">IF($B25="","",D25*G25)</f>
        <v>0</v>
      </c>
      <c r="M25" s="471"/>
      <c r="N25" s="471"/>
      <c r="O25" s="472"/>
      <c r="R25" s="442" t="str">
        <f>$B25</f>
        <v>学生
(資格有り)</v>
      </c>
      <c r="S25" s="443"/>
      <c r="T25" s="444">
        <f>'様式 B-3（個人種目・男子）'!BA102</f>
        <v>0</v>
      </c>
      <c r="U25" s="444"/>
      <c r="V25" s="444">
        <f>'様式 B-4（個人種目・女子）'!BA102</f>
        <v>0</v>
      </c>
      <c r="W25" s="444"/>
      <c r="Z25" s="442" t="str">
        <f>$B26</f>
        <v>ﾁｰﾑ種目
(大学ｸﾗﾌﾞ)</v>
      </c>
      <c r="AA25" s="443"/>
      <c r="AB25" s="444">
        <f>'様式 C-2（チーム・特別種目）'!AX11</f>
        <v>0</v>
      </c>
      <c r="AC25" s="444"/>
      <c r="AD25" s="444">
        <f>'様式 C-2（チーム・特別種目）'!AX13</f>
        <v>0</v>
      </c>
      <c r="AE25" s="444"/>
      <c r="AH25" s="442"/>
      <c r="AI25" s="443"/>
      <c r="AJ25" s="444">
        <f>'様式 B-3（個人種目・男子）'!DE102</f>
        <v>0</v>
      </c>
      <c r="AK25" s="444"/>
      <c r="AL25" s="444">
        <f>'様式 B-4（個人種目・女子）'!DE102</f>
        <v>0</v>
      </c>
      <c r="AM25" s="444"/>
      <c r="AN25" s="25"/>
      <c r="AO25" s="25"/>
    </row>
    <row r="26" spans="1:41" s="24" customFormat="1" ht="33" customHeight="1">
      <c r="A26" s="63" t="s">
        <v>32</v>
      </c>
      <c r="B26" s="547" t="str">
        <f t="shared" si="0"/>
        <v>ﾁｰﾑ種目
(大学ｸﾗﾌﾞ)</v>
      </c>
      <c r="C26" s="548"/>
      <c r="D26" s="543">
        <f t="shared" si="1"/>
        <v>1000</v>
      </c>
      <c r="E26" s="543"/>
      <c r="F26" s="280" t="s">
        <v>6</v>
      </c>
      <c r="G26" s="572">
        <f>IF($B26="","",AB25+AD25)</f>
        <v>0</v>
      </c>
      <c r="H26" s="573"/>
      <c r="I26" s="453" t="str">
        <f>IF($B26="","","種目")</f>
        <v>種目</v>
      </c>
      <c r="J26" s="453"/>
      <c r="K26" s="280" t="s">
        <v>7</v>
      </c>
      <c r="L26" s="544">
        <f t="shared" si="2"/>
        <v>0</v>
      </c>
      <c r="M26" s="545"/>
      <c r="N26" s="545"/>
      <c r="O26" s="546"/>
      <c r="P26" s="281"/>
      <c r="Q26" s="281"/>
      <c r="R26" s="449" t="str">
        <f>$B27</f>
        <v>学生
(資格無し・ｵｰﾌﾟﾝ参加)</v>
      </c>
      <c r="S26" s="450"/>
      <c r="T26" s="451">
        <f>'様式 B-3（個人種目・男子）'!BA103</f>
        <v>0</v>
      </c>
      <c r="U26" s="452"/>
      <c r="V26" s="451">
        <f>'様式 B-4（個人種目・女子）'!BA103</f>
        <v>0</v>
      </c>
      <c r="W26" s="452"/>
      <c r="X26" s="281"/>
      <c r="Y26" s="281"/>
      <c r="Z26" s="445" t="str">
        <f>$B31</f>
        <v>ﾁｰﾑ種目
(ｵｰﾌﾟﾝ参加)</v>
      </c>
      <c r="AA26" s="446"/>
      <c r="AB26" s="447">
        <f>'様式 C-2（チーム・特別種目）'!AX12</f>
        <v>0</v>
      </c>
      <c r="AC26" s="447"/>
      <c r="AD26" s="447">
        <f>'様式 C-2（チーム・特別種目）'!AX14</f>
        <v>0</v>
      </c>
      <c r="AE26" s="447"/>
      <c r="AF26" s="20"/>
      <c r="AG26" s="20"/>
      <c r="AH26" s="20"/>
      <c r="AI26" s="20"/>
      <c r="AJ26" s="20"/>
      <c r="AK26" s="20"/>
      <c r="AL26" s="25"/>
      <c r="AM26" s="25"/>
      <c r="AN26" s="25"/>
      <c r="AO26" s="25"/>
    </row>
    <row r="27" spans="1:41" s="24" customFormat="1" ht="33" customHeight="1">
      <c r="A27" s="63" t="s">
        <v>60</v>
      </c>
      <c r="B27" s="574" t="str">
        <f t="shared" si="0"/>
        <v>学生
(資格無し・ｵｰﾌﾟﾝ参加)</v>
      </c>
      <c r="C27" s="575"/>
      <c r="D27" s="576">
        <f t="shared" si="1"/>
        <v>8000</v>
      </c>
      <c r="E27" s="576"/>
      <c r="F27" s="280" t="s">
        <v>6</v>
      </c>
      <c r="G27" s="577">
        <f>IF($B27="","",T26+V26)</f>
        <v>0</v>
      </c>
      <c r="H27" s="578"/>
      <c r="I27" s="453" t="str">
        <f>IF($B27="","","人")</f>
        <v>人</v>
      </c>
      <c r="J27" s="453"/>
      <c r="K27" s="280" t="s">
        <v>7</v>
      </c>
      <c r="L27" s="549">
        <f t="shared" si="2"/>
        <v>0</v>
      </c>
      <c r="M27" s="550"/>
      <c r="N27" s="550"/>
      <c r="O27" s="551"/>
      <c r="P27" s="281"/>
      <c r="Q27" s="281"/>
      <c r="R27" s="449" t="str">
        <f>$B28</f>
        <v>社会人
(ｵｰﾌﾟﾝ参加)</v>
      </c>
      <c r="S27" s="450"/>
      <c r="T27" s="451">
        <f>'様式 B-3（個人種目・男子）'!BA104</f>
        <v>0</v>
      </c>
      <c r="U27" s="452"/>
      <c r="V27" s="451">
        <f>'様式 B-4（個人種目・女子）'!BA104</f>
        <v>0</v>
      </c>
      <c r="W27" s="452"/>
      <c r="X27" s="281"/>
      <c r="Y27" s="281"/>
      <c r="Z27" s="428"/>
      <c r="AA27" s="429"/>
      <c r="AB27" s="427"/>
      <c r="AC27" s="427"/>
      <c r="AD27" s="427"/>
      <c r="AE27" s="427"/>
      <c r="AF27" s="20"/>
      <c r="AG27" s="20"/>
      <c r="AH27" s="20"/>
      <c r="AI27" s="20"/>
      <c r="AJ27" s="20"/>
      <c r="AK27" s="20"/>
      <c r="AL27" s="25"/>
      <c r="AM27" s="25"/>
      <c r="AN27" s="25"/>
      <c r="AO27" s="25"/>
    </row>
    <row r="28" spans="1:41" s="24" customFormat="1" ht="33" customHeight="1">
      <c r="A28" s="63" t="s">
        <v>175</v>
      </c>
      <c r="B28" s="458" t="str">
        <f t="shared" si="0"/>
        <v>社会人
(ｵｰﾌﾟﾝ参加)</v>
      </c>
      <c r="C28" s="459"/>
      <c r="D28" s="460">
        <f t="shared" si="1"/>
        <v>8000</v>
      </c>
      <c r="E28" s="460"/>
      <c r="F28" s="280" t="s">
        <v>6</v>
      </c>
      <c r="G28" s="461">
        <f>IF($B28="","",T27+V27)</f>
        <v>0</v>
      </c>
      <c r="H28" s="462"/>
      <c r="I28" s="453" t="str">
        <f>IF($B28="","","人")</f>
        <v>人</v>
      </c>
      <c r="J28" s="453"/>
      <c r="K28" s="280" t="s">
        <v>7</v>
      </c>
      <c r="L28" s="454">
        <f t="shared" si="2"/>
        <v>0</v>
      </c>
      <c r="M28" s="455"/>
      <c r="N28" s="455"/>
      <c r="O28" s="456"/>
      <c r="P28" s="281"/>
      <c r="Q28" s="281"/>
      <c r="R28" s="449" t="str">
        <f>$B29</f>
        <v>高校生
(ｵｰﾌﾟﾝ参加)</v>
      </c>
      <c r="S28" s="450"/>
      <c r="T28" s="451">
        <f>'様式 B-3（個人種目・男子）'!BA105</f>
        <v>0</v>
      </c>
      <c r="U28" s="452"/>
      <c r="V28" s="451">
        <f>'様式 B-4（個人種目・女子）'!BA105</f>
        <v>0</v>
      </c>
      <c r="W28" s="452"/>
      <c r="X28" s="281"/>
      <c r="Y28" s="281"/>
      <c r="Z28" s="428"/>
      <c r="AA28" s="429"/>
      <c r="AB28" s="427"/>
      <c r="AC28" s="427"/>
      <c r="AD28" s="427"/>
      <c r="AE28" s="427"/>
      <c r="AF28" s="33"/>
      <c r="AG28" s="33"/>
      <c r="AH28" s="33"/>
      <c r="AI28" s="33"/>
      <c r="AJ28" s="33"/>
      <c r="AK28" s="33"/>
      <c r="AL28" s="31"/>
      <c r="AM28" s="31"/>
      <c r="AN28" s="25"/>
      <c r="AO28" s="25"/>
    </row>
    <row r="29" spans="1:41" s="24" customFormat="1" ht="33" customHeight="1">
      <c r="A29" s="63" t="s">
        <v>176</v>
      </c>
      <c r="B29" s="458" t="str">
        <f t="shared" si="0"/>
        <v>高校生
(ｵｰﾌﾟﾝ参加)</v>
      </c>
      <c r="C29" s="459"/>
      <c r="D29" s="460">
        <f t="shared" si="1"/>
        <v>7000</v>
      </c>
      <c r="E29" s="460"/>
      <c r="F29" s="280" t="s">
        <v>6</v>
      </c>
      <c r="G29" s="461">
        <f>IF($B29="","",T28+V28)</f>
        <v>0</v>
      </c>
      <c r="H29" s="462"/>
      <c r="I29" s="453" t="str">
        <f>IF($B29="","","人")</f>
        <v>人</v>
      </c>
      <c r="J29" s="453"/>
      <c r="K29" s="280" t="s">
        <v>7</v>
      </c>
      <c r="L29" s="454">
        <f t="shared" si="2"/>
        <v>0</v>
      </c>
      <c r="M29" s="455"/>
      <c r="N29" s="455"/>
      <c r="O29" s="456"/>
      <c r="P29" s="281"/>
      <c r="Q29" s="281"/>
      <c r="R29" s="445" t="str">
        <f>$B30</f>
        <v>中学生
(ｵｰﾌﾟﾝ参加)</v>
      </c>
      <c r="S29" s="446"/>
      <c r="T29" s="447">
        <f>'様式 B-3（個人種目・男子）'!BA106</f>
        <v>0</v>
      </c>
      <c r="U29" s="447"/>
      <c r="V29" s="447">
        <f>'様式 B-4（個人種目・女子）'!BA106</f>
        <v>0</v>
      </c>
      <c r="W29" s="447"/>
      <c r="X29" s="281"/>
      <c r="Y29" s="281"/>
      <c r="Z29" s="428"/>
      <c r="AA29" s="429"/>
      <c r="AB29" s="427"/>
      <c r="AC29" s="427"/>
      <c r="AD29" s="427"/>
      <c r="AE29" s="427"/>
      <c r="AF29" s="33"/>
      <c r="AG29" s="33"/>
      <c r="AH29" s="33"/>
      <c r="AI29" s="33"/>
      <c r="AJ29" s="33"/>
      <c r="AK29" s="33"/>
      <c r="AL29" s="31"/>
      <c r="AM29" s="31"/>
      <c r="AN29" s="25"/>
      <c r="AO29" s="25"/>
    </row>
    <row r="30" spans="1:41" s="24" customFormat="1" ht="33" customHeight="1">
      <c r="A30" s="63" t="s">
        <v>177</v>
      </c>
      <c r="B30" s="458" t="str">
        <f t="shared" si="0"/>
        <v>中学生
(ｵｰﾌﾟﾝ参加)</v>
      </c>
      <c r="C30" s="459"/>
      <c r="D30" s="460">
        <f t="shared" si="1"/>
        <v>6000</v>
      </c>
      <c r="E30" s="460"/>
      <c r="F30" s="280" t="s">
        <v>6</v>
      </c>
      <c r="G30" s="461">
        <f>IF($B30="","",T29+V29)</f>
        <v>0</v>
      </c>
      <c r="H30" s="462"/>
      <c r="I30" s="453" t="str">
        <f>IF($B30="","","人")</f>
        <v>人</v>
      </c>
      <c r="J30" s="453"/>
      <c r="K30" s="280" t="s">
        <v>7</v>
      </c>
      <c r="L30" s="454">
        <f t="shared" si="2"/>
        <v>0</v>
      </c>
      <c r="M30" s="455"/>
      <c r="N30" s="455"/>
      <c r="O30" s="456"/>
      <c r="P30" s="281"/>
      <c r="Q30" s="281"/>
      <c r="R30" s="428"/>
      <c r="S30" s="429"/>
      <c r="T30" s="427"/>
      <c r="U30" s="427"/>
      <c r="V30" s="427"/>
      <c r="W30" s="427"/>
      <c r="X30" s="281"/>
      <c r="Y30" s="281"/>
      <c r="Z30" s="428"/>
      <c r="AA30" s="429"/>
      <c r="AB30" s="427"/>
      <c r="AC30" s="427"/>
      <c r="AD30" s="427"/>
      <c r="AE30" s="427"/>
      <c r="AF30" s="33"/>
      <c r="AG30" s="33"/>
      <c r="AH30" s="33"/>
      <c r="AI30" s="33"/>
      <c r="AJ30" s="33"/>
      <c r="AK30" s="33"/>
      <c r="AL30" s="31"/>
      <c r="AM30" s="31"/>
      <c r="AN30" s="25"/>
      <c r="AO30" s="25"/>
    </row>
    <row r="31" spans="1:41" s="24" customFormat="1" ht="33" customHeight="1">
      <c r="A31" s="63" t="s">
        <v>178</v>
      </c>
      <c r="B31" s="458" t="str">
        <f t="shared" si="0"/>
        <v>ﾁｰﾑ種目
(ｵｰﾌﾟﾝ参加)</v>
      </c>
      <c r="C31" s="459"/>
      <c r="D31" s="460">
        <f t="shared" si="1"/>
        <v>1000</v>
      </c>
      <c r="E31" s="460"/>
      <c r="F31" s="280" t="s">
        <v>6</v>
      </c>
      <c r="G31" s="461">
        <f>IF($B31="","",AB26+AD26)</f>
        <v>0</v>
      </c>
      <c r="H31" s="462"/>
      <c r="I31" s="453" t="str">
        <f>IF($B31="","","種目")</f>
        <v>種目</v>
      </c>
      <c r="J31" s="453"/>
      <c r="K31" s="280" t="s">
        <v>7</v>
      </c>
      <c r="L31" s="454">
        <f t="shared" si="2"/>
        <v>0</v>
      </c>
      <c r="M31" s="455"/>
      <c r="N31" s="455"/>
      <c r="O31" s="456"/>
      <c r="P31" s="281"/>
      <c r="Q31" s="281"/>
      <c r="R31" s="428"/>
      <c r="S31" s="429"/>
      <c r="T31" s="427"/>
      <c r="U31" s="427"/>
      <c r="V31" s="427"/>
      <c r="W31" s="427"/>
      <c r="X31" s="281"/>
      <c r="Y31" s="281"/>
      <c r="Z31" s="428"/>
      <c r="AA31" s="429"/>
      <c r="AB31" s="427"/>
      <c r="AC31" s="427"/>
      <c r="AD31" s="427"/>
      <c r="AE31" s="427"/>
      <c r="AF31" s="33"/>
      <c r="AG31" s="33"/>
      <c r="AH31" s="33"/>
      <c r="AI31" s="33"/>
      <c r="AJ31" s="33"/>
      <c r="AK31" s="33"/>
      <c r="AL31" s="31"/>
      <c r="AM31" s="31"/>
      <c r="AN31" s="25"/>
      <c r="AO31" s="25"/>
    </row>
    <row r="32" spans="1:41" s="24" customFormat="1" ht="33" customHeight="1" thickBot="1">
      <c r="A32" s="63" t="s">
        <v>867</v>
      </c>
      <c r="B32" s="582" t="str">
        <f t="shared" si="0"/>
        <v>追加個人種目</v>
      </c>
      <c r="C32" s="583"/>
      <c r="D32" s="675">
        <f t="shared" si="1"/>
        <v>1000</v>
      </c>
      <c r="E32" s="675"/>
      <c r="F32" s="323" t="s">
        <v>6</v>
      </c>
      <c r="G32" s="520">
        <f>IF($B32="","",AJ25+AL25)</f>
        <v>0</v>
      </c>
      <c r="H32" s="521"/>
      <c r="I32" s="453" t="str">
        <f>IF(B$32="","",IF($B32="※追加","種目","種目"))</f>
        <v>種目</v>
      </c>
      <c r="J32" s="453"/>
      <c r="K32" s="280" t="s">
        <v>7</v>
      </c>
      <c r="L32" s="533">
        <f t="shared" si="2"/>
        <v>0</v>
      </c>
      <c r="M32" s="534"/>
      <c r="N32" s="534"/>
      <c r="O32" s="535"/>
      <c r="P32" s="30"/>
      <c r="Q32" s="282"/>
      <c r="R32" s="530" t="s">
        <v>796</v>
      </c>
      <c r="S32" s="531"/>
      <c r="T32" s="532">
        <f>SUM(T25:U29)</f>
        <v>0</v>
      </c>
      <c r="U32" s="532"/>
      <c r="V32" s="532">
        <f>SUM(V25:W29)</f>
        <v>0</v>
      </c>
      <c r="W32" s="532"/>
      <c r="X32" s="282"/>
      <c r="Y32" s="282"/>
      <c r="Z32" s="439"/>
      <c r="AA32" s="440"/>
      <c r="AB32" s="427"/>
      <c r="AC32" s="427"/>
      <c r="AD32" s="427"/>
      <c r="AE32" s="427"/>
      <c r="AF32" s="25"/>
      <c r="AH32" s="25"/>
      <c r="AL32" s="25"/>
      <c r="AM32" s="25"/>
      <c r="AN32" s="25"/>
      <c r="AO32" s="25"/>
    </row>
    <row r="33" spans="1:34" s="24" customFormat="1" ht="27.75" customHeight="1" thickTop="1">
      <c r="A33" s="20"/>
      <c r="B33" s="20"/>
      <c r="C33" s="20"/>
      <c r="D33" s="38"/>
      <c r="E33" s="38"/>
      <c r="F33" s="31"/>
      <c r="G33" s="20"/>
      <c r="H33" s="20"/>
      <c r="I33" s="674" t="s">
        <v>5</v>
      </c>
      <c r="J33" s="674"/>
      <c r="K33" s="674"/>
      <c r="L33" s="536">
        <f>SUM(L25:O32)</f>
        <v>0</v>
      </c>
      <c r="M33" s="537"/>
      <c r="N33" s="537"/>
      <c r="O33" s="538"/>
      <c r="P33" s="30"/>
      <c r="Q33" s="25"/>
      <c r="R33" s="434" t="s">
        <v>261</v>
      </c>
      <c r="S33" s="435"/>
      <c r="T33" s="527">
        <f>SUM(T25:U29)+SUM(V25:W29)</f>
        <v>0</v>
      </c>
      <c r="U33" s="528"/>
      <c r="V33" s="528"/>
      <c r="W33" s="529"/>
      <c r="X33" s="31" t="s">
        <v>78</v>
      </c>
      <c r="Y33" s="25"/>
      <c r="Z33" s="434" t="s">
        <v>654</v>
      </c>
      <c r="AA33" s="435"/>
      <c r="AB33" s="436">
        <f>SUM(AB25:AC26)+SUM(AD25:AE26)</f>
        <v>0</v>
      </c>
      <c r="AC33" s="437"/>
      <c r="AD33" s="437"/>
      <c r="AE33" s="438"/>
      <c r="AF33" s="25"/>
      <c r="AG33" s="25"/>
      <c r="AH33" s="25"/>
    </row>
    <row r="34" spans="1:25" s="24" customFormat="1" ht="27.75" customHeight="1">
      <c r="A34" s="20"/>
      <c r="B34" s="20"/>
      <c r="C34" s="20"/>
      <c r="D34" s="20"/>
      <c r="E34" s="20"/>
      <c r="F34" s="20"/>
      <c r="G34" s="20"/>
      <c r="H34" s="20"/>
      <c r="I34" s="20"/>
      <c r="J34" s="20"/>
      <c r="K34" s="25"/>
      <c r="L34" s="32"/>
      <c r="M34" s="32"/>
      <c r="N34" s="32"/>
      <c r="O34" s="32"/>
      <c r="P34" s="30"/>
      <c r="Q34" s="25"/>
      <c r="R34" s="25"/>
      <c r="S34" s="25"/>
      <c r="T34" s="25"/>
      <c r="U34" s="25"/>
      <c r="V34" s="25"/>
      <c r="W34" s="25"/>
      <c r="X34" s="25"/>
      <c r="Y34" s="25"/>
    </row>
    <row r="35" spans="1:34" s="24" customFormat="1" ht="27.75" customHeight="1">
      <c r="A35" s="42" t="s">
        <v>874</v>
      </c>
      <c r="B35" s="20"/>
      <c r="C35" s="20"/>
      <c r="D35" s="20"/>
      <c r="E35" s="20"/>
      <c r="F35" s="20"/>
      <c r="G35" s="20"/>
      <c r="H35" s="20"/>
      <c r="I35" s="25"/>
      <c r="J35" s="25"/>
      <c r="K35" s="25"/>
      <c r="L35" s="32"/>
      <c r="M35" s="32"/>
      <c r="N35" s="32"/>
      <c r="O35" s="30"/>
      <c r="P35" s="30"/>
      <c r="Q35" s="25"/>
      <c r="R35" s="25"/>
      <c r="S35" s="25"/>
      <c r="T35" s="25"/>
      <c r="U35" s="25"/>
      <c r="V35" s="25"/>
      <c r="W35" s="25"/>
      <c r="X35" s="25"/>
      <c r="Y35" s="25"/>
      <c r="Z35" s="25"/>
      <c r="AA35" s="25"/>
      <c r="AB35" s="25"/>
      <c r="AC35" s="25"/>
      <c r="AD35" s="25"/>
      <c r="AE35" s="25"/>
      <c r="AF35" s="25"/>
      <c r="AG35" s="25"/>
      <c r="AH35" s="25"/>
    </row>
    <row r="36" spans="1:34" s="24" customFormat="1" ht="27.75" customHeight="1" thickBot="1">
      <c r="A36" s="40" t="s">
        <v>875</v>
      </c>
      <c r="B36" s="26"/>
      <c r="C36" s="20"/>
      <c r="D36" s="26"/>
      <c r="G36" s="40"/>
      <c r="H36" s="20"/>
      <c r="I36" s="20"/>
      <c r="M36" s="40"/>
      <c r="N36" s="158"/>
      <c r="Q36" s="25"/>
      <c r="S36" s="33"/>
      <c r="T36" s="25"/>
      <c r="U36" s="25"/>
      <c r="V36" s="25"/>
      <c r="W36" s="25"/>
      <c r="X36" s="25"/>
      <c r="Y36" s="25"/>
      <c r="Z36" s="25"/>
      <c r="AA36" s="25"/>
      <c r="AB36" s="25"/>
      <c r="AC36" s="25"/>
      <c r="AD36" s="25"/>
      <c r="AE36" s="25"/>
      <c r="AF36" s="25"/>
      <c r="AG36" s="25"/>
      <c r="AH36" s="25"/>
    </row>
    <row r="37" spans="1:43" s="24" customFormat="1" ht="27.75" customHeight="1" thickBot="1">
      <c r="A37" s="596" t="s">
        <v>565</v>
      </c>
      <c r="B37" s="596"/>
      <c r="C37" s="596"/>
      <c r="D37" s="597"/>
      <c r="E37" s="518">
        <f>IF(AW84="×義務なし",0,AW86)</f>
        <v>0</v>
      </c>
      <c r="F37" s="519"/>
      <c r="G37" s="29" t="s">
        <v>193</v>
      </c>
      <c r="H37" s="29" t="s">
        <v>194</v>
      </c>
      <c r="I37" s="188">
        <v>1</v>
      </c>
      <c r="J37" s="463"/>
      <c r="K37" s="464"/>
      <c r="L37" s="465"/>
      <c r="M37" s="463"/>
      <c r="N37" s="464"/>
      <c r="O37" s="466"/>
      <c r="P37" s="189">
        <v>2</v>
      </c>
      <c r="Q37" s="463"/>
      <c r="R37" s="464"/>
      <c r="S37" s="465"/>
      <c r="T37" s="463"/>
      <c r="U37" s="464"/>
      <c r="V37" s="466"/>
      <c r="W37" s="189">
        <v>3</v>
      </c>
      <c r="X37" s="463"/>
      <c r="Y37" s="464"/>
      <c r="Z37" s="465"/>
      <c r="AA37" s="463"/>
      <c r="AB37" s="464"/>
      <c r="AC37" s="466"/>
      <c r="AD37" s="189">
        <v>4</v>
      </c>
      <c r="AE37" s="463"/>
      <c r="AF37" s="464"/>
      <c r="AG37" s="465"/>
      <c r="AH37" s="463"/>
      <c r="AI37" s="464"/>
      <c r="AJ37" s="466"/>
      <c r="AK37" s="189">
        <v>5</v>
      </c>
      <c r="AL37" s="463"/>
      <c r="AM37" s="464"/>
      <c r="AN37" s="465"/>
      <c r="AO37" s="463"/>
      <c r="AP37" s="464"/>
      <c r="AQ37" s="467"/>
    </row>
    <row r="38" spans="1:43" s="24" customFormat="1" ht="13.5" customHeight="1" thickBot="1">
      <c r="A38" s="74"/>
      <c r="B38" s="74"/>
      <c r="C38" s="74"/>
      <c r="D38" s="211"/>
      <c r="E38" s="212"/>
      <c r="F38" s="212"/>
      <c r="G38" s="29"/>
      <c r="H38" s="29"/>
      <c r="I38" s="213"/>
      <c r="J38" s="430" t="s">
        <v>566</v>
      </c>
      <c r="K38" s="430"/>
      <c r="L38" s="430"/>
      <c r="M38" s="430" t="s">
        <v>567</v>
      </c>
      <c r="N38" s="430"/>
      <c r="O38" s="430"/>
      <c r="P38" s="213"/>
      <c r="Q38" s="430" t="s">
        <v>566</v>
      </c>
      <c r="R38" s="430"/>
      <c r="S38" s="430"/>
      <c r="T38" s="430" t="s">
        <v>567</v>
      </c>
      <c r="U38" s="430"/>
      <c r="V38" s="430"/>
      <c r="W38" s="213"/>
      <c r="X38" s="430" t="s">
        <v>566</v>
      </c>
      <c r="Y38" s="430"/>
      <c r="Z38" s="430"/>
      <c r="AA38" s="430" t="s">
        <v>567</v>
      </c>
      <c r="AB38" s="430"/>
      <c r="AC38" s="430"/>
      <c r="AD38" s="213"/>
      <c r="AE38" s="430" t="s">
        <v>566</v>
      </c>
      <c r="AF38" s="430"/>
      <c r="AG38" s="430"/>
      <c r="AH38" s="430" t="s">
        <v>567</v>
      </c>
      <c r="AI38" s="430"/>
      <c r="AJ38" s="430"/>
      <c r="AK38" s="213"/>
      <c r="AL38" s="430" t="s">
        <v>566</v>
      </c>
      <c r="AM38" s="430"/>
      <c r="AN38" s="430"/>
      <c r="AO38" s="430" t="s">
        <v>567</v>
      </c>
      <c r="AP38" s="430"/>
      <c r="AQ38" s="430"/>
    </row>
    <row r="39" spans="1:43" s="24" customFormat="1" ht="27.75" customHeight="1" thickBot="1">
      <c r="A39" s="525" t="s">
        <v>568</v>
      </c>
      <c r="B39" s="525"/>
      <c r="C39" s="525"/>
      <c r="D39" s="526"/>
      <c r="E39" s="518">
        <f>IF(BA84="×義務なし",0,BA86)</f>
        <v>0</v>
      </c>
      <c r="F39" s="519"/>
      <c r="G39" s="29" t="s">
        <v>193</v>
      </c>
      <c r="H39" s="29" t="s">
        <v>194</v>
      </c>
      <c r="I39" s="188">
        <v>1</v>
      </c>
      <c r="J39" s="463"/>
      <c r="K39" s="464"/>
      <c r="L39" s="465"/>
      <c r="M39" s="463"/>
      <c r="N39" s="464"/>
      <c r="O39" s="466"/>
      <c r="P39" s="189">
        <v>2</v>
      </c>
      <c r="Q39" s="463"/>
      <c r="R39" s="464"/>
      <c r="S39" s="465"/>
      <c r="T39" s="463"/>
      <c r="U39" s="464"/>
      <c r="V39" s="466"/>
      <c r="W39" s="189">
        <v>3</v>
      </c>
      <c r="X39" s="463"/>
      <c r="Y39" s="464"/>
      <c r="Z39" s="465"/>
      <c r="AA39" s="463"/>
      <c r="AB39" s="464"/>
      <c r="AC39" s="466"/>
      <c r="AD39" s="189">
        <v>4</v>
      </c>
      <c r="AE39" s="463"/>
      <c r="AF39" s="464"/>
      <c r="AG39" s="465"/>
      <c r="AH39" s="463"/>
      <c r="AI39" s="464"/>
      <c r="AJ39" s="466"/>
      <c r="AK39" s="189">
        <v>5</v>
      </c>
      <c r="AL39" s="463"/>
      <c r="AM39" s="464"/>
      <c r="AN39" s="465"/>
      <c r="AO39" s="463"/>
      <c r="AP39" s="464"/>
      <c r="AQ39" s="467"/>
    </row>
    <row r="40" spans="1:43" s="24" customFormat="1" ht="13.5" customHeight="1">
      <c r="A40" s="74"/>
      <c r="B40" s="74"/>
      <c r="C40" s="74"/>
      <c r="D40" s="211"/>
      <c r="E40" s="212"/>
      <c r="F40" s="212"/>
      <c r="G40" s="29"/>
      <c r="H40" s="29"/>
      <c r="I40" s="213"/>
      <c r="J40" s="430" t="s">
        <v>566</v>
      </c>
      <c r="K40" s="430"/>
      <c r="L40" s="430"/>
      <c r="M40" s="430" t="s">
        <v>567</v>
      </c>
      <c r="N40" s="430"/>
      <c r="O40" s="430"/>
      <c r="P40" s="213"/>
      <c r="Q40" s="430" t="s">
        <v>566</v>
      </c>
      <c r="R40" s="430"/>
      <c r="S40" s="430"/>
      <c r="T40" s="430" t="s">
        <v>567</v>
      </c>
      <c r="U40" s="430"/>
      <c r="V40" s="430"/>
      <c r="W40" s="213"/>
      <c r="X40" s="430" t="s">
        <v>566</v>
      </c>
      <c r="Y40" s="430"/>
      <c r="Z40" s="430"/>
      <c r="AA40" s="430" t="s">
        <v>567</v>
      </c>
      <c r="AB40" s="430"/>
      <c r="AC40" s="430"/>
      <c r="AD40" s="213"/>
      <c r="AE40" s="430" t="s">
        <v>566</v>
      </c>
      <c r="AF40" s="430"/>
      <c r="AG40" s="430"/>
      <c r="AH40" s="430" t="s">
        <v>567</v>
      </c>
      <c r="AI40" s="430"/>
      <c r="AJ40" s="430"/>
      <c r="AK40" s="213"/>
      <c r="AL40" s="430" t="s">
        <v>566</v>
      </c>
      <c r="AM40" s="430"/>
      <c r="AN40" s="430"/>
      <c r="AO40" s="430" t="s">
        <v>567</v>
      </c>
      <c r="AP40" s="430"/>
      <c r="AQ40" s="430"/>
    </row>
    <row r="41" spans="1:36" s="24" customFormat="1" ht="27.75" customHeight="1" thickBot="1">
      <c r="A41" s="20"/>
      <c r="B41" s="20"/>
      <c r="C41" s="20"/>
      <c r="D41" s="20"/>
      <c r="E41" s="20"/>
      <c r="F41" s="20"/>
      <c r="G41" s="20"/>
      <c r="H41" s="20"/>
      <c r="I41" s="20"/>
      <c r="J41" s="20"/>
      <c r="K41" s="25"/>
      <c r="L41" s="25"/>
      <c r="M41" s="25"/>
      <c r="N41" s="20"/>
      <c r="O41" s="25"/>
      <c r="P41" s="32"/>
      <c r="Q41" s="30"/>
      <c r="R41" s="30"/>
      <c r="S41" s="25"/>
      <c r="T41" s="25"/>
      <c r="U41" s="25"/>
      <c r="V41" s="25"/>
      <c r="W41" s="25"/>
      <c r="X41" s="25"/>
      <c r="Y41" s="25"/>
      <c r="Z41" s="25"/>
      <c r="AA41" s="25"/>
      <c r="AB41" s="25"/>
      <c r="AC41" s="25"/>
      <c r="AD41" s="25"/>
      <c r="AE41" s="25"/>
      <c r="AF41" s="25"/>
      <c r="AG41" s="25"/>
      <c r="AH41" s="25"/>
      <c r="AI41" s="25"/>
      <c r="AJ41" s="25"/>
    </row>
    <row r="42" spans="1:54" s="24" customFormat="1" ht="27.75" customHeight="1" hidden="1" thickBot="1">
      <c r="A42" s="67" t="s">
        <v>195</v>
      </c>
      <c r="B42" s="26"/>
      <c r="C42" s="20"/>
      <c r="D42" s="20"/>
      <c r="E42" s="20"/>
      <c r="F42" s="20"/>
      <c r="G42" s="20"/>
      <c r="H42" s="20"/>
      <c r="I42" s="20"/>
      <c r="J42" s="20"/>
      <c r="K42" s="25"/>
      <c r="L42" s="25"/>
      <c r="M42" s="25"/>
      <c r="N42" s="20"/>
      <c r="O42" s="25"/>
      <c r="P42" s="180"/>
      <c r="Q42" s="30"/>
      <c r="R42" s="30"/>
      <c r="S42" s="25"/>
      <c r="T42" s="25"/>
      <c r="U42" s="25"/>
      <c r="V42" s="25"/>
      <c r="W42" s="25"/>
      <c r="X42" s="25"/>
      <c r="Y42" s="25"/>
      <c r="Z42" s="25"/>
      <c r="AA42" s="25"/>
      <c r="AB42" s="25"/>
      <c r="AC42" s="25"/>
      <c r="AD42" s="25"/>
      <c r="AE42" s="25"/>
      <c r="AF42" s="25"/>
      <c r="AG42" s="25"/>
      <c r="AH42" s="25"/>
      <c r="AI42" s="25"/>
      <c r="AJ42" s="25"/>
      <c r="BA42" s="13"/>
      <c r="BB42" s="13"/>
    </row>
    <row r="43" spans="1:54" s="24" customFormat="1" ht="27.75" customHeight="1" hidden="1" thickBot="1">
      <c r="A43" s="584"/>
      <c r="B43" s="585"/>
      <c r="C43" s="586"/>
      <c r="D43" s="586"/>
      <c r="E43" s="586"/>
      <c r="F43" s="586"/>
      <c r="G43" s="586"/>
      <c r="H43" s="587"/>
      <c r="I43" s="588"/>
      <c r="J43" s="589"/>
      <c r="K43" s="589"/>
      <c r="L43" s="679"/>
      <c r="M43" s="680"/>
      <c r="N43" s="680"/>
      <c r="O43" s="680"/>
      <c r="P43" s="681"/>
      <c r="Q43" s="682"/>
      <c r="R43" s="431"/>
      <c r="S43" s="432"/>
      <c r="T43" s="432"/>
      <c r="U43" s="433"/>
      <c r="Y43" s="25"/>
      <c r="Z43" s="25"/>
      <c r="AA43" s="25"/>
      <c r="AB43" s="25"/>
      <c r="AC43" s="25"/>
      <c r="AD43" s="25"/>
      <c r="AE43" s="25"/>
      <c r="AF43" s="25"/>
      <c r="AG43" s="25"/>
      <c r="AH43" s="25"/>
      <c r="AI43" s="25"/>
      <c r="AJ43" s="25"/>
      <c r="BA43" s="181"/>
      <c r="BB43" s="181"/>
    </row>
    <row r="44" spans="47:52" ht="27.75" customHeight="1" hidden="1">
      <c r="AU44" s="24"/>
      <c r="AV44" s="24"/>
      <c r="AW44" s="24"/>
      <c r="AX44" s="24"/>
      <c r="AY44" s="24"/>
      <c r="AZ44" s="24"/>
    </row>
    <row r="45" spans="1:39" s="24" customFormat="1" ht="27.75" customHeight="1" hidden="1" thickBot="1">
      <c r="A45" s="67" t="s">
        <v>196</v>
      </c>
      <c r="B45" s="26"/>
      <c r="C45" s="121"/>
      <c r="D45" s="121"/>
      <c r="E45" s="121"/>
      <c r="F45" s="40"/>
      <c r="G45" s="20"/>
      <c r="J45" s="20"/>
      <c r="K45" s="20"/>
      <c r="L45" s="20"/>
      <c r="M45" s="20"/>
      <c r="N45" s="20"/>
      <c r="O45" s="20"/>
      <c r="T45" s="67" t="s">
        <v>314</v>
      </c>
      <c r="U45" s="26"/>
      <c r="V45" s="20"/>
      <c r="W45" s="20"/>
      <c r="X45" s="20"/>
      <c r="Y45" s="20"/>
      <c r="Z45" s="20"/>
      <c r="AA45" s="40"/>
      <c r="AB45" s="20"/>
      <c r="AC45" s="20"/>
      <c r="AD45" s="20"/>
      <c r="AE45" s="20"/>
      <c r="AF45" s="20"/>
      <c r="AG45" s="20"/>
      <c r="AH45" s="20"/>
      <c r="AI45" s="20"/>
      <c r="AJ45" s="20"/>
      <c r="AK45" s="20"/>
      <c r="AL45" s="20"/>
      <c r="AM45" s="20"/>
    </row>
    <row r="46" spans="1:43" s="24" customFormat="1" ht="27.75" customHeight="1" hidden="1" thickBot="1">
      <c r="A46" s="516">
        <f>AW94</f>
        <v>0</v>
      </c>
      <c r="B46" s="516"/>
      <c r="C46" s="516"/>
      <c r="D46" s="517"/>
      <c r="E46" s="522"/>
      <c r="F46" s="523"/>
      <c r="G46" s="524"/>
      <c r="H46" s="31">
        <f>AW95</f>
        <v>0</v>
      </c>
      <c r="I46" s="20"/>
      <c r="J46" s="516">
        <f>AW97</f>
        <v>0</v>
      </c>
      <c r="K46" s="516"/>
      <c r="L46" s="516"/>
      <c r="M46" s="517"/>
      <c r="N46" s="522"/>
      <c r="O46" s="523"/>
      <c r="P46" s="524"/>
      <c r="Q46" s="31">
        <f>AW98</f>
        <v>0</v>
      </c>
      <c r="T46" s="676"/>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8"/>
    </row>
    <row r="47" spans="1:43" s="24" customFormat="1" ht="27.75" customHeight="1" thickBot="1" thickTop="1">
      <c r="A47" s="654" t="s">
        <v>556</v>
      </c>
      <c r="B47" s="654"/>
      <c r="C47" s="654"/>
      <c r="D47" s="654"/>
      <c r="E47" s="654"/>
      <c r="F47" s="654"/>
      <c r="G47" s="654"/>
      <c r="H47" s="654"/>
      <c r="I47" s="200"/>
      <c r="J47" s="200"/>
      <c r="K47" s="200"/>
      <c r="L47" s="655" t="str">
        <f>AV64</f>
        <v>2020年12月15日（火） ﾒｰﾙ送信(入力）のみ　※郵送提出はできません</v>
      </c>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7"/>
    </row>
    <row r="48" spans="1:54" s="24" customFormat="1" ht="27.75" customHeight="1" thickTop="1">
      <c r="A48" s="673" t="s">
        <v>865</v>
      </c>
      <c r="B48" s="673"/>
      <c r="C48" s="673"/>
      <c r="D48" s="673"/>
      <c r="E48" s="673"/>
      <c r="F48" s="673"/>
      <c r="G48" s="673"/>
      <c r="H48" s="673"/>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U48" s="79" t="s">
        <v>70</v>
      </c>
      <c r="AV48" s="16"/>
      <c r="AW48" s="16"/>
      <c r="AX48" s="16"/>
      <c r="AY48" s="16"/>
      <c r="AZ48" s="13"/>
      <c r="BA48" s="13"/>
      <c r="BB48" s="13"/>
    </row>
    <row r="49" spans="1:54" s="24" customFormat="1" ht="27.75" customHeight="1">
      <c r="A49" s="235"/>
      <c r="B49" s="235" t="s">
        <v>553</v>
      </c>
      <c r="C49" s="235"/>
      <c r="D49" s="235"/>
      <c r="E49" s="198"/>
      <c r="F49" s="198"/>
      <c r="G49" s="198"/>
      <c r="H49" s="198"/>
      <c r="I49" s="198"/>
      <c r="J49" s="198"/>
      <c r="K49" s="198"/>
      <c r="L49" s="198"/>
      <c r="M49" s="198"/>
      <c r="N49" s="198"/>
      <c r="O49" s="198"/>
      <c r="P49" s="198"/>
      <c r="Q49" s="198"/>
      <c r="R49" s="198"/>
      <c r="S49" s="198"/>
      <c r="T49" s="198"/>
      <c r="U49" s="198"/>
      <c r="V49" s="581" t="s">
        <v>555</v>
      </c>
      <c r="W49" s="581"/>
      <c r="X49" s="581"/>
      <c r="Y49" s="424">
        <f>D7</f>
        <v>0</v>
      </c>
      <c r="Z49" s="425"/>
      <c r="AA49" s="425"/>
      <c r="AB49" s="425"/>
      <c r="AC49" s="425"/>
      <c r="AD49" s="425"/>
      <c r="AE49" s="425"/>
      <c r="AF49" s="425"/>
      <c r="AG49" s="425"/>
      <c r="AH49" s="425"/>
      <c r="AI49" s="425"/>
      <c r="AJ49" s="425"/>
      <c r="AK49" s="426"/>
      <c r="AL49" s="199"/>
      <c r="AM49" s="658">
        <f>IF('JLA事務局用　※触らないで下さい'!$A$6="","",'JLA事務局用　※触らないで下さい'!$A$6)</f>
      </c>
      <c r="AN49" s="658"/>
      <c r="AO49" s="658"/>
      <c r="AP49" s="198"/>
      <c r="AQ49" s="198"/>
      <c r="AU49" s="16" t="s">
        <v>42</v>
      </c>
      <c r="AV49" s="16" t="s">
        <v>68</v>
      </c>
      <c r="AW49" s="16"/>
      <c r="AX49" s="77" t="s">
        <v>81</v>
      </c>
      <c r="AY49" s="16"/>
      <c r="AZ49" s="13"/>
      <c r="BA49" s="13"/>
      <c r="BB49" s="13"/>
    </row>
    <row r="50" spans="1:51" ht="27.75" customHeight="1">
      <c r="A50" s="198"/>
      <c r="B50" s="235" t="s">
        <v>552</v>
      </c>
      <c r="C50" s="198"/>
      <c r="D50" s="198"/>
      <c r="E50" s="198"/>
      <c r="F50" s="198"/>
      <c r="G50" s="198"/>
      <c r="H50" s="198"/>
      <c r="I50" s="198"/>
      <c r="J50" s="198"/>
      <c r="K50" s="198"/>
      <c r="L50" s="198"/>
      <c r="M50" s="198"/>
      <c r="N50" s="198"/>
      <c r="O50" s="198"/>
      <c r="P50" s="198"/>
      <c r="Q50" s="198"/>
      <c r="R50" s="198"/>
      <c r="S50" s="198"/>
      <c r="T50" s="198"/>
      <c r="U50" s="198"/>
      <c r="V50" s="581"/>
      <c r="W50" s="581"/>
      <c r="X50" s="581"/>
      <c r="Y50" s="424">
        <f>D8</f>
        <v>0</v>
      </c>
      <c r="Z50" s="425"/>
      <c r="AA50" s="425"/>
      <c r="AB50" s="425"/>
      <c r="AC50" s="425"/>
      <c r="AD50" s="425"/>
      <c r="AE50" s="425"/>
      <c r="AF50" s="425"/>
      <c r="AG50" s="425"/>
      <c r="AH50" s="425"/>
      <c r="AI50" s="425"/>
      <c r="AJ50" s="425"/>
      <c r="AK50" s="426"/>
      <c r="AL50" s="199"/>
      <c r="AM50" s="658"/>
      <c r="AN50" s="658"/>
      <c r="AO50" s="658"/>
      <c r="AP50" s="198"/>
      <c r="AQ50" s="198"/>
      <c r="AV50" s="236" t="s">
        <v>871</v>
      </c>
      <c r="AW50" s="237"/>
      <c r="AX50" s="237"/>
      <c r="AY50" s="238"/>
    </row>
    <row r="51" ht="27.75" customHeight="1">
      <c r="B51" s="235" t="s">
        <v>554</v>
      </c>
    </row>
    <row r="52" spans="1:51" ht="27.75" customHeight="1">
      <c r="A52" s="20"/>
      <c r="B52" s="20"/>
      <c r="C52" s="20"/>
      <c r="D52" s="20"/>
      <c r="E52" s="20"/>
      <c r="F52" s="20"/>
      <c r="G52" s="20"/>
      <c r="H52" s="20"/>
      <c r="I52" s="20"/>
      <c r="J52" s="20"/>
      <c r="K52" s="25"/>
      <c r="L52" s="25"/>
      <c r="M52" s="25"/>
      <c r="N52" s="20"/>
      <c r="O52" s="25"/>
      <c r="P52" s="32"/>
      <c r="Q52" s="30"/>
      <c r="R52" s="30"/>
      <c r="S52" s="25"/>
      <c r="T52" s="25"/>
      <c r="U52" s="25"/>
      <c r="V52" s="25"/>
      <c r="W52" s="25"/>
      <c r="X52" s="25"/>
      <c r="Y52" s="25"/>
      <c r="Z52" s="25"/>
      <c r="AA52" s="25"/>
      <c r="AB52" s="25"/>
      <c r="AC52" s="25"/>
      <c r="AD52" s="25"/>
      <c r="AE52" s="25"/>
      <c r="AF52" s="25"/>
      <c r="AG52" s="25"/>
      <c r="AH52" s="25"/>
      <c r="AI52" s="25"/>
      <c r="AJ52" s="25"/>
      <c r="AK52" s="24"/>
      <c r="AL52" s="24"/>
      <c r="AM52" s="24"/>
      <c r="AN52" s="24"/>
      <c r="AO52" s="24"/>
      <c r="AP52" s="24"/>
      <c r="AQ52" s="24"/>
      <c r="AU52" s="71" t="s">
        <v>58</v>
      </c>
      <c r="AV52" s="71" t="s">
        <v>397</v>
      </c>
      <c r="AW52" s="71"/>
      <c r="AX52" s="78" t="s">
        <v>80</v>
      </c>
      <c r="AY52" s="71"/>
    </row>
    <row r="53" spans="1:53" ht="27.75" customHeight="1">
      <c r="A53" s="663" t="s">
        <v>395</v>
      </c>
      <c r="B53" s="663"/>
      <c r="C53" s="663"/>
      <c r="D53" s="663"/>
      <c r="E53" s="663"/>
      <c r="F53" s="663"/>
      <c r="G53" s="663"/>
      <c r="H53" s="663"/>
      <c r="I53" s="663"/>
      <c r="J53" s="663"/>
      <c r="K53" s="663"/>
      <c r="L53" s="663"/>
      <c r="M53" s="663"/>
      <c r="N53" s="663"/>
      <c r="O53" s="663"/>
      <c r="P53" s="663"/>
      <c r="Q53" s="663"/>
      <c r="R53" s="663"/>
      <c r="S53" s="663"/>
      <c r="T53" s="663"/>
      <c r="U53" s="663"/>
      <c r="V53" s="25"/>
      <c r="W53" s="579" t="s">
        <v>394</v>
      </c>
      <c r="X53" s="579"/>
      <c r="Y53" s="579"/>
      <c r="Z53" s="579"/>
      <c r="AA53" s="579"/>
      <c r="AB53" s="579"/>
      <c r="AC53" s="579"/>
      <c r="AD53" s="579"/>
      <c r="AE53" s="579"/>
      <c r="AF53" s="579"/>
      <c r="AG53" s="579"/>
      <c r="AH53" s="579"/>
      <c r="AI53" s="579"/>
      <c r="AJ53" s="579"/>
      <c r="AK53" s="579"/>
      <c r="AL53" s="579"/>
      <c r="AM53" s="579"/>
      <c r="AN53" s="579"/>
      <c r="AO53" s="579"/>
      <c r="AP53" s="579"/>
      <c r="AQ53" s="579"/>
      <c r="AU53" s="71"/>
      <c r="AV53" s="239" t="s">
        <v>657</v>
      </c>
      <c r="AW53" s="239" t="s">
        <v>658</v>
      </c>
      <c r="AX53" s="239" t="s">
        <v>659</v>
      </c>
      <c r="AY53" s="239" t="s">
        <v>660</v>
      </c>
      <c r="AZ53" s="239" t="s">
        <v>661</v>
      </c>
      <c r="BA53" s="239" t="s">
        <v>662</v>
      </c>
    </row>
    <row r="54" spans="1:53" ht="27.75" customHeight="1" thickBot="1">
      <c r="A54" s="33" t="s">
        <v>544</v>
      </c>
      <c r="B54" s="26"/>
      <c r="C54" s="20"/>
      <c r="W54" s="33" t="s">
        <v>549</v>
      </c>
      <c r="X54" s="26"/>
      <c r="Y54" s="20"/>
      <c r="AU54" s="24"/>
      <c r="AV54" s="24"/>
      <c r="AW54" s="24"/>
      <c r="AX54" s="24"/>
      <c r="AY54" s="24"/>
      <c r="AZ54" s="24"/>
      <c r="BA54" s="24"/>
    </row>
    <row r="55" spans="1:48" ht="27.75" customHeight="1">
      <c r="A55" s="643"/>
      <c r="B55" s="644"/>
      <c r="C55" s="644"/>
      <c r="D55" s="644"/>
      <c r="E55" s="644"/>
      <c r="F55" s="644"/>
      <c r="G55" s="644"/>
      <c r="H55" s="644"/>
      <c r="I55" s="644"/>
      <c r="J55" s="644"/>
      <c r="K55" s="644"/>
      <c r="L55" s="644"/>
      <c r="M55" s="644"/>
      <c r="N55" s="644"/>
      <c r="O55" s="644"/>
      <c r="P55" s="644"/>
      <c r="Q55" s="644"/>
      <c r="R55" s="644"/>
      <c r="S55" s="644"/>
      <c r="T55" s="644"/>
      <c r="U55" s="645"/>
      <c r="W55" s="643"/>
      <c r="X55" s="644"/>
      <c r="Y55" s="644"/>
      <c r="Z55" s="644"/>
      <c r="AA55" s="644"/>
      <c r="AB55" s="644"/>
      <c r="AC55" s="644"/>
      <c r="AD55" s="644"/>
      <c r="AE55" s="644"/>
      <c r="AF55" s="644"/>
      <c r="AG55" s="644"/>
      <c r="AH55" s="644"/>
      <c r="AI55" s="644"/>
      <c r="AJ55" s="644"/>
      <c r="AK55" s="644"/>
      <c r="AL55" s="644"/>
      <c r="AM55" s="644"/>
      <c r="AN55" s="644"/>
      <c r="AO55" s="644"/>
      <c r="AP55" s="644"/>
      <c r="AQ55" s="645"/>
      <c r="AU55" s="16" t="s">
        <v>171</v>
      </c>
      <c r="AV55" s="16" t="s">
        <v>52</v>
      </c>
    </row>
    <row r="56" spans="1:50" ht="27.75" customHeight="1">
      <c r="A56" s="646"/>
      <c r="B56" s="647"/>
      <c r="C56" s="647"/>
      <c r="D56" s="647"/>
      <c r="E56" s="647"/>
      <c r="F56" s="647"/>
      <c r="G56" s="647"/>
      <c r="H56" s="647"/>
      <c r="I56" s="647"/>
      <c r="J56" s="647"/>
      <c r="K56" s="647"/>
      <c r="L56" s="647"/>
      <c r="M56" s="647"/>
      <c r="N56" s="647"/>
      <c r="O56" s="647"/>
      <c r="P56" s="647"/>
      <c r="Q56" s="647"/>
      <c r="R56" s="647"/>
      <c r="S56" s="647"/>
      <c r="T56" s="647"/>
      <c r="U56" s="648"/>
      <c r="W56" s="646"/>
      <c r="X56" s="647"/>
      <c r="Y56" s="647"/>
      <c r="Z56" s="647"/>
      <c r="AA56" s="647"/>
      <c r="AB56" s="647"/>
      <c r="AC56" s="647"/>
      <c r="AD56" s="647"/>
      <c r="AE56" s="647"/>
      <c r="AF56" s="647"/>
      <c r="AG56" s="647"/>
      <c r="AH56" s="647"/>
      <c r="AI56" s="647"/>
      <c r="AJ56" s="647"/>
      <c r="AK56" s="647"/>
      <c r="AL56" s="647"/>
      <c r="AM56" s="647"/>
      <c r="AN56" s="647"/>
      <c r="AO56" s="647"/>
      <c r="AP56" s="647"/>
      <c r="AQ56" s="648"/>
      <c r="AV56" s="240">
        <v>44226</v>
      </c>
      <c r="AX56" s="77" t="s">
        <v>197</v>
      </c>
    </row>
    <row r="57" spans="1:54" ht="27.75" customHeight="1">
      <c r="A57" s="646"/>
      <c r="B57" s="647"/>
      <c r="C57" s="647"/>
      <c r="D57" s="647"/>
      <c r="E57" s="647"/>
      <c r="F57" s="647"/>
      <c r="G57" s="647"/>
      <c r="H57" s="647"/>
      <c r="I57" s="647"/>
      <c r="J57" s="647"/>
      <c r="K57" s="647"/>
      <c r="L57" s="647"/>
      <c r="M57" s="647"/>
      <c r="N57" s="647"/>
      <c r="O57" s="647"/>
      <c r="P57" s="647"/>
      <c r="Q57" s="647"/>
      <c r="R57" s="647"/>
      <c r="S57" s="647"/>
      <c r="T57" s="647"/>
      <c r="U57" s="648"/>
      <c r="W57" s="646"/>
      <c r="X57" s="647"/>
      <c r="Y57" s="647"/>
      <c r="Z57" s="647"/>
      <c r="AA57" s="647"/>
      <c r="AB57" s="647"/>
      <c r="AC57" s="647"/>
      <c r="AD57" s="647"/>
      <c r="AE57" s="647"/>
      <c r="AF57" s="647"/>
      <c r="AG57" s="647"/>
      <c r="AH57" s="647"/>
      <c r="AI57" s="647"/>
      <c r="AJ57" s="647"/>
      <c r="AK57" s="647"/>
      <c r="AL57" s="647"/>
      <c r="AM57" s="647"/>
      <c r="AN57" s="647"/>
      <c r="AO57" s="647"/>
      <c r="AP57" s="647"/>
      <c r="AQ57" s="648"/>
      <c r="AV57" s="72" t="str">
        <f>IF(AV53="","",AV53)</f>
        <v>第1種</v>
      </c>
      <c r="AW57" s="241" t="s">
        <v>65</v>
      </c>
      <c r="AX57" s="77" t="s">
        <v>64</v>
      </c>
      <c r="BB57" s="24"/>
    </row>
    <row r="58" spans="1:50" ht="27.75" customHeight="1">
      <c r="A58" s="646"/>
      <c r="B58" s="647"/>
      <c r="C58" s="647"/>
      <c r="D58" s="647"/>
      <c r="E58" s="647"/>
      <c r="F58" s="647"/>
      <c r="G58" s="647"/>
      <c r="H58" s="647"/>
      <c r="I58" s="647"/>
      <c r="J58" s="647"/>
      <c r="K58" s="647"/>
      <c r="L58" s="647"/>
      <c r="M58" s="647"/>
      <c r="N58" s="647"/>
      <c r="O58" s="647"/>
      <c r="P58" s="647"/>
      <c r="Q58" s="647"/>
      <c r="R58" s="647"/>
      <c r="S58" s="647"/>
      <c r="T58" s="647"/>
      <c r="U58" s="648"/>
      <c r="W58" s="646"/>
      <c r="X58" s="647"/>
      <c r="Y58" s="647"/>
      <c r="Z58" s="647"/>
      <c r="AA58" s="647"/>
      <c r="AB58" s="647"/>
      <c r="AC58" s="647"/>
      <c r="AD58" s="647"/>
      <c r="AE58" s="647"/>
      <c r="AF58" s="647"/>
      <c r="AG58" s="647"/>
      <c r="AH58" s="647"/>
      <c r="AI58" s="647"/>
      <c r="AJ58" s="647"/>
      <c r="AK58" s="647"/>
      <c r="AL58" s="647"/>
      <c r="AM58" s="647"/>
      <c r="AN58" s="647"/>
      <c r="AO58" s="647"/>
      <c r="AP58" s="647"/>
      <c r="AQ58" s="648"/>
      <c r="AV58" s="72" t="str">
        <f>IF(AW53="","",AW53)</f>
        <v>第2種</v>
      </c>
      <c r="AW58" s="241" t="s">
        <v>66</v>
      </c>
      <c r="AX58" s="77" t="s">
        <v>59</v>
      </c>
    </row>
    <row r="59" spans="1:51" ht="27.75" customHeight="1" thickBot="1">
      <c r="A59" s="649"/>
      <c r="B59" s="650"/>
      <c r="C59" s="650"/>
      <c r="D59" s="650"/>
      <c r="E59" s="650"/>
      <c r="F59" s="650"/>
      <c r="G59" s="650"/>
      <c r="H59" s="650"/>
      <c r="I59" s="650"/>
      <c r="J59" s="650"/>
      <c r="K59" s="650"/>
      <c r="L59" s="650"/>
      <c r="M59" s="650"/>
      <c r="N59" s="650"/>
      <c r="O59" s="650"/>
      <c r="P59" s="650"/>
      <c r="Q59" s="650"/>
      <c r="R59" s="650"/>
      <c r="S59" s="650"/>
      <c r="T59" s="650"/>
      <c r="U59" s="651"/>
      <c r="W59" s="649"/>
      <c r="X59" s="650"/>
      <c r="Y59" s="650"/>
      <c r="Z59" s="650"/>
      <c r="AA59" s="650"/>
      <c r="AB59" s="650"/>
      <c r="AC59" s="650"/>
      <c r="AD59" s="650"/>
      <c r="AE59" s="650"/>
      <c r="AF59" s="650"/>
      <c r="AG59" s="650"/>
      <c r="AH59" s="650"/>
      <c r="AI59" s="650"/>
      <c r="AJ59" s="650"/>
      <c r="AK59" s="650"/>
      <c r="AL59" s="650"/>
      <c r="AM59" s="650"/>
      <c r="AN59" s="650"/>
      <c r="AO59" s="650"/>
      <c r="AP59" s="650"/>
      <c r="AQ59" s="651"/>
      <c r="AU59" s="71"/>
      <c r="AV59" s="73" t="str">
        <f>IF(AX53="","",AX53)</f>
        <v>第3種</v>
      </c>
      <c r="AW59" s="241" t="s">
        <v>67</v>
      </c>
      <c r="AX59" s="71"/>
      <c r="AY59" s="71"/>
    </row>
    <row r="60" spans="47:51" ht="27.75" customHeight="1">
      <c r="AU60" s="71"/>
      <c r="AV60" s="71" t="str">
        <f>IF(AY53="","",AY53)</f>
        <v>第4種</v>
      </c>
      <c r="AW60" s="241"/>
      <c r="AX60" s="71"/>
      <c r="AY60" s="71"/>
    </row>
    <row r="61" spans="1:51" ht="26.25" customHeight="1" thickBot="1">
      <c r="A61" s="242" t="s">
        <v>545</v>
      </c>
      <c r="B61" s="242"/>
      <c r="C61" s="242"/>
      <c r="D61" s="242"/>
      <c r="E61" s="243"/>
      <c r="F61" s="242"/>
      <c r="G61" s="242"/>
      <c r="H61" s="242"/>
      <c r="I61" s="242"/>
      <c r="J61" s="242"/>
      <c r="K61" s="242"/>
      <c r="L61" s="242"/>
      <c r="M61" s="242"/>
      <c r="N61" s="242"/>
      <c r="O61" s="242"/>
      <c r="P61" s="242"/>
      <c r="Q61" s="242"/>
      <c r="R61" s="244"/>
      <c r="S61" s="242"/>
      <c r="T61" s="242"/>
      <c r="U61" s="244"/>
      <c r="V61" s="242"/>
      <c r="W61" s="242" t="s">
        <v>550</v>
      </c>
      <c r="X61" s="242"/>
      <c r="Y61" s="242"/>
      <c r="Z61" s="242"/>
      <c r="AA61" s="243"/>
      <c r="AB61" s="242"/>
      <c r="AC61" s="242"/>
      <c r="AD61" s="242"/>
      <c r="AE61" s="242"/>
      <c r="AF61" s="242"/>
      <c r="AG61" s="242"/>
      <c r="AH61" s="242"/>
      <c r="AI61" s="242"/>
      <c r="AJ61" s="242"/>
      <c r="AK61" s="242"/>
      <c r="AL61" s="242"/>
      <c r="AM61" s="242"/>
      <c r="AN61" s="244"/>
      <c r="AO61" s="242"/>
      <c r="AP61" s="242"/>
      <c r="AQ61" s="244"/>
      <c r="AU61" s="71"/>
      <c r="AV61" s="71"/>
      <c r="AW61" s="88"/>
      <c r="AX61" s="71"/>
      <c r="AY61" s="71"/>
    </row>
    <row r="62" spans="1:53" ht="26.25" customHeight="1">
      <c r="A62" s="638" t="s">
        <v>269</v>
      </c>
      <c r="B62" s="595"/>
      <c r="C62" s="592"/>
      <c r="D62" s="592"/>
      <c r="E62" s="245" t="s">
        <v>268</v>
      </c>
      <c r="F62" s="593" t="s">
        <v>546</v>
      </c>
      <c r="G62" s="594"/>
      <c r="H62" s="594"/>
      <c r="I62" s="594"/>
      <c r="J62" s="595"/>
      <c r="K62" s="659"/>
      <c r="L62" s="592"/>
      <c r="M62" s="592"/>
      <c r="N62" s="592"/>
      <c r="O62" s="246" t="s">
        <v>547</v>
      </c>
      <c r="P62" s="592"/>
      <c r="Q62" s="592"/>
      <c r="R62" s="592"/>
      <c r="S62" s="592"/>
      <c r="T62" s="592"/>
      <c r="U62" s="247" t="s">
        <v>548</v>
      </c>
      <c r="V62" s="242"/>
      <c r="W62" s="638" t="s">
        <v>269</v>
      </c>
      <c r="X62" s="595"/>
      <c r="Y62" s="592"/>
      <c r="Z62" s="592"/>
      <c r="AA62" s="245" t="s">
        <v>268</v>
      </c>
      <c r="AB62" s="593" t="s">
        <v>546</v>
      </c>
      <c r="AC62" s="594"/>
      <c r="AD62" s="594"/>
      <c r="AE62" s="594"/>
      <c r="AF62" s="595"/>
      <c r="AG62" s="659"/>
      <c r="AH62" s="592"/>
      <c r="AI62" s="592"/>
      <c r="AJ62" s="592"/>
      <c r="AK62" s="246" t="s">
        <v>547</v>
      </c>
      <c r="AL62" s="592"/>
      <c r="AM62" s="592"/>
      <c r="AN62" s="592"/>
      <c r="AO62" s="592"/>
      <c r="AP62" s="592"/>
      <c r="AQ62" s="247" t="s">
        <v>548</v>
      </c>
      <c r="AU62" s="71" t="s">
        <v>44</v>
      </c>
      <c r="AV62" s="71" t="s">
        <v>172</v>
      </c>
      <c r="AW62" s="71"/>
      <c r="AX62" s="77" t="s">
        <v>157</v>
      </c>
      <c r="AY62" s="71"/>
      <c r="AZ62" s="71"/>
      <c r="BA62" s="24"/>
    </row>
    <row r="63" spans="1:53" ht="27.75" customHeight="1">
      <c r="A63" s="639" t="s">
        <v>270</v>
      </c>
      <c r="B63" s="640"/>
      <c r="C63" s="632"/>
      <c r="D63" s="633"/>
      <c r="E63" s="633"/>
      <c r="F63" s="633"/>
      <c r="G63" s="633"/>
      <c r="H63" s="633"/>
      <c r="I63" s="633"/>
      <c r="J63" s="633"/>
      <c r="K63" s="633"/>
      <c r="L63" s="633"/>
      <c r="M63" s="633"/>
      <c r="N63" s="633"/>
      <c r="O63" s="633"/>
      <c r="P63" s="633"/>
      <c r="Q63" s="633"/>
      <c r="R63" s="633"/>
      <c r="S63" s="633"/>
      <c r="T63" s="633"/>
      <c r="U63" s="634"/>
      <c r="V63" s="242"/>
      <c r="W63" s="639" t="s">
        <v>270</v>
      </c>
      <c r="X63" s="640"/>
      <c r="Y63" s="632"/>
      <c r="Z63" s="633"/>
      <c r="AA63" s="633"/>
      <c r="AB63" s="633"/>
      <c r="AC63" s="633"/>
      <c r="AD63" s="633"/>
      <c r="AE63" s="633"/>
      <c r="AF63" s="633"/>
      <c r="AG63" s="633"/>
      <c r="AH63" s="633"/>
      <c r="AI63" s="633"/>
      <c r="AJ63" s="633"/>
      <c r="AK63" s="633"/>
      <c r="AL63" s="633"/>
      <c r="AM63" s="633"/>
      <c r="AN63" s="633"/>
      <c r="AO63" s="633"/>
      <c r="AP63" s="633"/>
      <c r="AQ63" s="634"/>
      <c r="AU63" s="71"/>
      <c r="AV63" s="236" t="s">
        <v>872</v>
      </c>
      <c r="AW63" s="248"/>
      <c r="AX63" s="248"/>
      <c r="AY63" s="249"/>
      <c r="AZ63" s="71"/>
      <c r="BA63" s="24"/>
    </row>
    <row r="64" spans="1:53" ht="27.75" customHeight="1" thickBot="1">
      <c r="A64" s="641"/>
      <c r="B64" s="642"/>
      <c r="C64" s="635"/>
      <c r="D64" s="636"/>
      <c r="E64" s="636"/>
      <c r="F64" s="636"/>
      <c r="G64" s="636"/>
      <c r="H64" s="636"/>
      <c r="I64" s="636"/>
      <c r="J64" s="636"/>
      <c r="K64" s="636"/>
      <c r="L64" s="636"/>
      <c r="M64" s="636"/>
      <c r="N64" s="636"/>
      <c r="O64" s="636"/>
      <c r="P64" s="636"/>
      <c r="Q64" s="636"/>
      <c r="R64" s="636"/>
      <c r="S64" s="636"/>
      <c r="T64" s="636"/>
      <c r="U64" s="637"/>
      <c r="V64" s="242"/>
      <c r="W64" s="641"/>
      <c r="X64" s="642"/>
      <c r="Y64" s="635"/>
      <c r="Z64" s="636"/>
      <c r="AA64" s="636"/>
      <c r="AB64" s="636"/>
      <c r="AC64" s="636"/>
      <c r="AD64" s="636"/>
      <c r="AE64" s="636"/>
      <c r="AF64" s="636"/>
      <c r="AG64" s="636"/>
      <c r="AH64" s="636"/>
      <c r="AI64" s="636"/>
      <c r="AJ64" s="636"/>
      <c r="AK64" s="636"/>
      <c r="AL64" s="636"/>
      <c r="AM64" s="636"/>
      <c r="AN64" s="636"/>
      <c r="AO64" s="636"/>
      <c r="AP64" s="636"/>
      <c r="AQ64" s="637"/>
      <c r="AU64" s="24"/>
      <c r="AV64" s="236" t="s">
        <v>873</v>
      </c>
      <c r="AW64" s="24"/>
      <c r="AX64" s="24"/>
      <c r="AY64" s="24"/>
      <c r="AZ64" s="24"/>
      <c r="BA64" s="24"/>
    </row>
    <row r="65" spans="1:51" ht="27.75" customHeight="1" thickBot="1">
      <c r="A65" s="242"/>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U65" s="71" t="s">
        <v>53</v>
      </c>
      <c r="AV65" s="71" t="s">
        <v>173</v>
      </c>
      <c r="AW65" s="71"/>
      <c r="AX65" s="71"/>
      <c r="AY65" s="71"/>
    </row>
    <row r="66" spans="1:53" ht="27.75" customHeight="1">
      <c r="A66" s="638" t="s">
        <v>269</v>
      </c>
      <c r="B66" s="595"/>
      <c r="C66" s="592"/>
      <c r="D66" s="592"/>
      <c r="E66" s="245" t="s">
        <v>268</v>
      </c>
      <c r="F66" s="593" t="s">
        <v>546</v>
      </c>
      <c r="G66" s="594"/>
      <c r="H66" s="594"/>
      <c r="I66" s="594"/>
      <c r="J66" s="595"/>
      <c r="K66" s="659"/>
      <c r="L66" s="592"/>
      <c r="M66" s="592"/>
      <c r="N66" s="592"/>
      <c r="O66" s="246" t="s">
        <v>547</v>
      </c>
      <c r="P66" s="592"/>
      <c r="Q66" s="592"/>
      <c r="R66" s="592"/>
      <c r="S66" s="592"/>
      <c r="T66" s="592"/>
      <c r="U66" s="247" t="s">
        <v>548</v>
      </c>
      <c r="V66" s="196"/>
      <c r="W66" s="638" t="s">
        <v>269</v>
      </c>
      <c r="X66" s="595"/>
      <c r="Y66" s="592"/>
      <c r="Z66" s="592"/>
      <c r="AA66" s="245" t="s">
        <v>268</v>
      </c>
      <c r="AB66" s="593" t="s">
        <v>546</v>
      </c>
      <c r="AC66" s="594"/>
      <c r="AD66" s="594"/>
      <c r="AE66" s="594"/>
      <c r="AF66" s="595"/>
      <c r="AG66" s="659"/>
      <c r="AH66" s="592"/>
      <c r="AI66" s="592"/>
      <c r="AJ66" s="592"/>
      <c r="AK66" s="246" t="s">
        <v>547</v>
      </c>
      <c r="AL66" s="592"/>
      <c r="AM66" s="592"/>
      <c r="AN66" s="592"/>
      <c r="AO66" s="592"/>
      <c r="AP66" s="592"/>
      <c r="AQ66" s="247" t="s">
        <v>548</v>
      </c>
      <c r="AU66" s="71"/>
      <c r="AV66" s="74" t="s">
        <v>54</v>
      </c>
      <c r="AW66" s="250" t="s">
        <v>395</v>
      </c>
      <c r="AX66" s="251" t="s">
        <v>56</v>
      </c>
      <c r="AY66" s="252" t="s">
        <v>57</v>
      </c>
      <c r="AZ66" s="24"/>
      <c r="BA66" s="24"/>
    </row>
    <row r="67" spans="1:54" ht="27.75" customHeight="1">
      <c r="A67" s="639" t="s">
        <v>270</v>
      </c>
      <c r="B67" s="640"/>
      <c r="C67" s="632"/>
      <c r="D67" s="633"/>
      <c r="E67" s="633"/>
      <c r="F67" s="633"/>
      <c r="G67" s="633"/>
      <c r="H67" s="633"/>
      <c r="I67" s="633"/>
      <c r="J67" s="633"/>
      <c r="K67" s="633"/>
      <c r="L67" s="633"/>
      <c r="M67" s="633"/>
      <c r="N67" s="633"/>
      <c r="O67" s="633"/>
      <c r="P67" s="633"/>
      <c r="Q67" s="633"/>
      <c r="R67" s="633"/>
      <c r="S67" s="633"/>
      <c r="T67" s="633"/>
      <c r="U67" s="634"/>
      <c r="W67" s="639" t="s">
        <v>270</v>
      </c>
      <c r="X67" s="640"/>
      <c r="Y67" s="632"/>
      <c r="Z67" s="633"/>
      <c r="AA67" s="633"/>
      <c r="AB67" s="633"/>
      <c r="AC67" s="633"/>
      <c r="AD67" s="633"/>
      <c r="AE67" s="633"/>
      <c r="AF67" s="633"/>
      <c r="AG67" s="633"/>
      <c r="AH67" s="633"/>
      <c r="AI67" s="633"/>
      <c r="AJ67" s="633"/>
      <c r="AK67" s="633"/>
      <c r="AL67" s="633"/>
      <c r="AM67" s="633"/>
      <c r="AN67" s="633"/>
      <c r="AO67" s="633"/>
      <c r="AP67" s="633"/>
      <c r="AQ67" s="634"/>
      <c r="AV67" s="75" t="s">
        <v>55</v>
      </c>
      <c r="AW67" s="253" t="s">
        <v>394</v>
      </c>
      <c r="AX67" s="251" t="s">
        <v>56</v>
      </c>
      <c r="AY67" s="252" t="s">
        <v>57</v>
      </c>
      <c r="AZ67" s="24"/>
      <c r="BA67" s="24"/>
      <c r="BB67" s="24"/>
    </row>
    <row r="68" spans="1:54" ht="27.75" customHeight="1" thickBot="1">
      <c r="A68" s="641"/>
      <c r="B68" s="642"/>
      <c r="C68" s="635"/>
      <c r="D68" s="636"/>
      <c r="E68" s="636"/>
      <c r="F68" s="636"/>
      <c r="G68" s="636"/>
      <c r="H68" s="636"/>
      <c r="I68" s="636"/>
      <c r="J68" s="636"/>
      <c r="K68" s="636"/>
      <c r="L68" s="636"/>
      <c r="M68" s="636"/>
      <c r="N68" s="636"/>
      <c r="O68" s="636"/>
      <c r="P68" s="636"/>
      <c r="Q68" s="636"/>
      <c r="R68" s="636"/>
      <c r="S68" s="636"/>
      <c r="T68" s="636"/>
      <c r="U68" s="637"/>
      <c r="W68" s="641"/>
      <c r="X68" s="642"/>
      <c r="Y68" s="635"/>
      <c r="Z68" s="636"/>
      <c r="AA68" s="636"/>
      <c r="AB68" s="636"/>
      <c r="AC68" s="636"/>
      <c r="AD68" s="636"/>
      <c r="AE68" s="636"/>
      <c r="AF68" s="636"/>
      <c r="AG68" s="636"/>
      <c r="AH68" s="636"/>
      <c r="AI68" s="636"/>
      <c r="AJ68" s="636"/>
      <c r="AK68" s="636"/>
      <c r="AL68" s="636"/>
      <c r="AM68" s="636"/>
      <c r="AN68" s="636"/>
      <c r="AO68" s="636"/>
      <c r="AP68" s="636"/>
      <c r="AQ68" s="637"/>
      <c r="AU68" s="24"/>
      <c r="AV68" s="24"/>
      <c r="AW68" s="24"/>
      <c r="AX68" s="24"/>
      <c r="AY68" s="24"/>
      <c r="AZ68" s="24"/>
      <c r="BA68" s="24"/>
      <c r="BB68" s="24"/>
    </row>
    <row r="69" spans="1:54" ht="27.75" customHeight="1">
      <c r="A69" s="197" t="s">
        <v>551</v>
      </c>
      <c r="W69" s="197" t="s">
        <v>551</v>
      </c>
      <c r="AU69" s="71" t="s">
        <v>61</v>
      </c>
      <c r="AV69" s="71" t="s">
        <v>214</v>
      </c>
      <c r="AW69" s="71"/>
      <c r="AX69" s="71"/>
      <c r="AY69" s="71"/>
      <c r="AZ69" s="24"/>
      <c r="BA69" s="24"/>
      <c r="BB69" s="24"/>
    </row>
    <row r="70" spans="1:54" ht="27.75" customHeight="1">
      <c r="A70" s="664"/>
      <c r="B70" s="665"/>
      <c r="C70" s="665"/>
      <c r="D70" s="665"/>
      <c r="E70" s="665"/>
      <c r="F70" s="665"/>
      <c r="G70" s="665"/>
      <c r="H70" s="665"/>
      <c r="I70" s="665"/>
      <c r="J70" s="665"/>
      <c r="K70" s="665"/>
      <c r="L70" s="665"/>
      <c r="M70" s="665"/>
      <c r="N70" s="665"/>
      <c r="O70" s="665"/>
      <c r="P70" s="665"/>
      <c r="Q70" s="665"/>
      <c r="R70" s="665"/>
      <c r="S70" s="665"/>
      <c r="T70" s="665"/>
      <c r="U70" s="666"/>
      <c r="W70" s="664"/>
      <c r="X70" s="665"/>
      <c r="Y70" s="665"/>
      <c r="Z70" s="665"/>
      <c r="AA70" s="665"/>
      <c r="AB70" s="665"/>
      <c r="AC70" s="665"/>
      <c r="AD70" s="665"/>
      <c r="AE70" s="665"/>
      <c r="AF70" s="665"/>
      <c r="AG70" s="665"/>
      <c r="AH70" s="665"/>
      <c r="AI70" s="665"/>
      <c r="AJ70" s="665"/>
      <c r="AK70" s="665"/>
      <c r="AL70" s="665"/>
      <c r="AM70" s="665"/>
      <c r="AN70" s="665"/>
      <c r="AO70" s="665"/>
      <c r="AP70" s="665"/>
      <c r="AQ70" s="666"/>
      <c r="AU70" s="71"/>
      <c r="AV70" s="76" t="s">
        <v>31</v>
      </c>
      <c r="AW70" s="279" t="s">
        <v>857</v>
      </c>
      <c r="AX70" s="255">
        <v>8000</v>
      </c>
      <c r="AY70" s="71"/>
      <c r="AZ70" s="24"/>
      <c r="BA70" s="24"/>
      <c r="BB70" s="24"/>
    </row>
    <row r="71" spans="1:54" ht="27.75" customHeight="1">
      <c r="A71" s="667"/>
      <c r="B71" s="668"/>
      <c r="C71" s="668"/>
      <c r="D71" s="668"/>
      <c r="E71" s="668"/>
      <c r="F71" s="668"/>
      <c r="G71" s="668"/>
      <c r="H71" s="668"/>
      <c r="I71" s="668"/>
      <c r="J71" s="668"/>
      <c r="K71" s="668"/>
      <c r="L71" s="668"/>
      <c r="M71" s="668"/>
      <c r="N71" s="668"/>
      <c r="O71" s="668"/>
      <c r="P71" s="668"/>
      <c r="Q71" s="668"/>
      <c r="R71" s="668"/>
      <c r="S71" s="668"/>
      <c r="T71" s="668"/>
      <c r="U71" s="669"/>
      <c r="W71" s="667"/>
      <c r="X71" s="668"/>
      <c r="Y71" s="668"/>
      <c r="Z71" s="668"/>
      <c r="AA71" s="668"/>
      <c r="AB71" s="668"/>
      <c r="AC71" s="668"/>
      <c r="AD71" s="668"/>
      <c r="AE71" s="668"/>
      <c r="AF71" s="668"/>
      <c r="AG71" s="668"/>
      <c r="AH71" s="668"/>
      <c r="AI71" s="668"/>
      <c r="AJ71" s="668"/>
      <c r="AK71" s="668"/>
      <c r="AL71" s="668"/>
      <c r="AM71" s="668"/>
      <c r="AN71" s="668"/>
      <c r="AO71" s="668"/>
      <c r="AP71" s="668"/>
      <c r="AQ71" s="669"/>
      <c r="AU71" s="71"/>
      <c r="AV71" s="76" t="s">
        <v>62</v>
      </c>
      <c r="AW71" s="279" t="s">
        <v>866</v>
      </c>
      <c r="AX71" s="255">
        <v>1000</v>
      </c>
      <c r="AY71" s="77" t="s">
        <v>155</v>
      </c>
      <c r="AZ71" s="24"/>
      <c r="BA71" s="24"/>
      <c r="BB71" s="24"/>
    </row>
    <row r="72" spans="1:54" ht="27.75" customHeight="1">
      <c r="A72" s="667"/>
      <c r="B72" s="668"/>
      <c r="C72" s="668"/>
      <c r="D72" s="668"/>
      <c r="E72" s="668"/>
      <c r="F72" s="668"/>
      <c r="G72" s="668"/>
      <c r="H72" s="668"/>
      <c r="I72" s="668"/>
      <c r="J72" s="668"/>
      <c r="K72" s="668"/>
      <c r="L72" s="668"/>
      <c r="M72" s="668"/>
      <c r="N72" s="668"/>
      <c r="O72" s="668"/>
      <c r="P72" s="668"/>
      <c r="Q72" s="668"/>
      <c r="R72" s="668"/>
      <c r="S72" s="668"/>
      <c r="T72" s="668"/>
      <c r="U72" s="669"/>
      <c r="W72" s="667"/>
      <c r="X72" s="668"/>
      <c r="Y72" s="668"/>
      <c r="Z72" s="668"/>
      <c r="AA72" s="668"/>
      <c r="AB72" s="668"/>
      <c r="AC72" s="668"/>
      <c r="AD72" s="668"/>
      <c r="AE72" s="668"/>
      <c r="AF72" s="668"/>
      <c r="AG72" s="668"/>
      <c r="AH72" s="668"/>
      <c r="AI72" s="668"/>
      <c r="AJ72" s="668"/>
      <c r="AK72" s="668"/>
      <c r="AL72" s="668"/>
      <c r="AM72" s="668"/>
      <c r="AN72" s="668"/>
      <c r="AO72" s="668"/>
      <c r="AP72" s="668"/>
      <c r="AQ72" s="669"/>
      <c r="AU72" s="71"/>
      <c r="AV72" s="76" t="s">
        <v>60</v>
      </c>
      <c r="AW72" s="279" t="s">
        <v>858</v>
      </c>
      <c r="AX72" s="255">
        <v>8000</v>
      </c>
      <c r="AY72" s="71"/>
      <c r="AZ72" s="24"/>
      <c r="BA72" s="24"/>
      <c r="BB72" s="24"/>
    </row>
    <row r="73" spans="1:54" ht="27.75" customHeight="1">
      <c r="A73" s="667"/>
      <c r="B73" s="668"/>
      <c r="C73" s="668"/>
      <c r="D73" s="668"/>
      <c r="E73" s="668"/>
      <c r="F73" s="668"/>
      <c r="G73" s="668"/>
      <c r="H73" s="668"/>
      <c r="I73" s="668"/>
      <c r="J73" s="668"/>
      <c r="K73" s="668"/>
      <c r="L73" s="668"/>
      <c r="M73" s="668"/>
      <c r="N73" s="668"/>
      <c r="O73" s="668"/>
      <c r="P73" s="668"/>
      <c r="Q73" s="668"/>
      <c r="R73" s="668"/>
      <c r="S73" s="668"/>
      <c r="T73" s="668"/>
      <c r="U73" s="669"/>
      <c r="W73" s="667"/>
      <c r="X73" s="668"/>
      <c r="Y73" s="668"/>
      <c r="Z73" s="668"/>
      <c r="AA73" s="668"/>
      <c r="AB73" s="668"/>
      <c r="AC73" s="668"/>
      <c r="AD73" s="668"/>
      <c r="AE73" s="668"/>
      <c r="AF73" s="668"/>
      <c r="AG73" s="668"/>
      <c r="AH73" s="668"/>
      <c r="AI73" s="668"/>
      <c r="AJ73" s="668"/>
      <c r="AK73" s="668"/>
      <c r="AL73" s="668"/>
      <c r="AM73" s="668"/>
      <c r="AN73" s="668"/>
      <c r="AO73" s="668"/>
      <c r="AP73" s="668"/>
      <c r="AQ73" s="669"/>
      <c r="AU73" s="71"/>
      <c r="AV73" s="76" t="s">
        <v>175</v>
      </c>
      <c r="AW73" s="279" t="s">
        <v>859</v>
      </c>
      <c r="AX73" s="255">
        <v>8000</v>
      </c>
      <c r="AY73" s="71"/>
      <c r="AZ73" s="24"/>
      <c r="BA73" s="24"/>
      <c r="BB73" s="24"/>
    </row>
    <row r="74" spans="1:54" ht="27.75" customHeight="1">
      <c r="A74" s="667"/>
      <c r="B74" s="668"/>
      <c r="C74" s="668"/>
      <c r="D74" s="668"/>
      <c r="E74" s="668"/>
      <c r="F74" s="668"/>
      <c r="G74" s="668"/>
      <c r="H74" s="668"/>
      <c r="I74" s="668"/>
      <c r="J74" s="668"/>
      <c r="K74" s="668"/>
      <c r="L74" s="668"/>
      <c r="M74" s="668"/>
      <c r="N74" s="668"/>
      <c r="O74" s="668"/>
      <c r="P74" s="668"/>
      <c r="Q74" s="668"/>
      <c r="R74" s="668"/>
      <c r="S74" s="668"/>
      <c r="T74" s="668"/>
      <c r="U74" s="669"/>
      <c r="W74" s="667"/>
      <c r="X74" s="668"/>
      <c r="Y74" s="668"/>
      <c r="Z74" s="668"/>
      <c r="AA74" s="668"/>
      <c r="AB74" s="668"/>
      <c r="AC74" s="668"/>
      <c r="AD74" s="668"/>
      <c r="AE74" s="668"/>
      <c r="AF74" s="668"/>
      <c r="AG74" s="668"/>
      <c r="AH74" s="668"/>
      <c r="AI74" s="668"/>
      <c r="AJ74" s="668"/>
      <c r="AK74" s="668"/>
      <c r="AL74" s="668"/>
      <c r="AM74" s="668"/>
      <c r="AN74" s="668"/>
      <c r="AO74" s="668"/>
      <c r="AP74" s="668"/>
      <c r="AQ74" s="669"/>
      <c r="AU74" s="71"/>
      <c r="AV74" s="76" t="s">
        <v>176</v>
      </c>
      <c r="AW74" s="279" t="s">
        <v>860</v>
      </c>
      <c r="AX74" s="255">
        <v>7000</v>
      </c>
      <c r="AY74" s="71"/>
      <c r="AZ74" s="24"/>
      <c r="BA74" s="24"/>
      <c r="BB74" s="24"/>
    </row>
    <row r="75" spans="1:54" ht="27.75" customHeight="1">
      <c r="A75" s="667"/>
      <c r="B75" s="668"/>
      <c r="C75" s="668"/>
      <c r="D75" s="668"/>
      <c r="E75" s="668"/>
      <c r="F75" s="668"/>
      <c r="G75" s="668"/>
      <c r="H75" s="668"/>
      <c r="I75" s="668"/>
      <c r="J75" s="668"/>
      <c r="K75" s="668"/>
      <c r="L75" s="668"/>
      <c r="M75" s="668"/>
      <c r="N75" s="668"/>
      <c r="O75" s="668"/>
      <c r="P75" s="668"/>
      <c r="Q75" s="668"/>
      <c r="R75" s="668"/>
      <c r="S75" s="668"/>
      <c r="T75" s="668"/>
      <c r="U75" s="669"/>
      <c r="W75" s="667"/>
      <c r="X75" s="668"/>
      <c r="Y75" s="668"/>
      <c r="Z75" s="668"/>
      <c r="AA75" s="668"/>
      <c r="AB75" s="668"/>
      <c r="AC75" s="668"/>
      <c r="AD75" s="668"/>
      <c r="AE75" s="668"/>
      <c r="AF75" s="668"/>
      <c r="AG75" s="668"/>
      <c r="AH75" s="668"/>
      <c r="AI75" s="668"/>
      <c r="AJ75" s="668"/>
      <c r="AK75" s="668"/>
      <c r="AL75" s="668"/>
      <c r="AM75" s="668"/>
      <c r="AN75" s="668"/>
      <c r="AO75" s="668"/>
      <c r="AP75" s="668"/>
      <c r="AQ75" s="669"/>
      <c r="AU75" s="71"/>
      <c r="AV75" s="76" t="s">
        <v>177</v>
      </c>
      <c r="AW75" s="279" t="s">
        <v>861</v>
      </c>
      <c r="AX75" s="255">
        <v>6000</v>
      </c>
      <c r="AY75" s="71"/>
      <c r="AZ75" s="24"/>
      <c r="BA75" s="24"/>
      <c r="BB75" s="24"/>
    </row>
    <row r="76" spans="1:54" ht="27.75" customHeight="1">
      <c r="A76" s="667"/>
      <c r="B76" s="668"/>
      <c r="C76" s="668"/>
      <c r="D76" s="668"/>
      <c r="E76" s="668"/>
      <c r="F76" s="668"/>
      <c r="G76" s="668"/>
      <c r="H76" s="668"/>
      <c r="I76" s="668"/>
      <c r="J76" s="668"/>
      <c r="K76" s="668"/>
      <c r="L76" s="668"/>
      <c r="M76" s="668"/>
      <c r="N76" s="668"/>
      <c r="O76" s="668"/>
      <c r="P76" s="668"/>
      <c r="Q76" s="668"/>
      <c r="R76" s="668"/>
      <c r="S76" s="668"/>
      <c r="T76" s="668"/>
      <c r="U76" s="669"/>
      <c r="W76" s="667"/>
      <c r="X76" s="668"/>
      <c r="Y76" s="668"/>
      <c r="Z76" s="668"/>
      <c r="AA76" s="668"/>
      <c r="AB76" s="668"/>
      <c r="AC76" s="668"/>
      <c r="AD76" s="668"/>
      <c r="AE76" s="668"/>
      <c r="AF76" s="668"/>
      <c r="AG76" s="668"/>
      <c r="AH76" s="668"/>
      <c r="AI76" s="668"/>
      <c r="AJ76" s="668"/>
      <c r="AK76" s="668"/>
      <c r="AL76" s="668"/>
      <c r="AM76" s="668"/>
      <c r="AN76" s="668"/>
      <c r="AO76" s="668"/>
      <c r="AP76" s="668"/>
      <c r="AQ76" s="669"/>
      <c r="AU76" s="71"/>
      <c r="AV76" s="76" t="s">
        <v>178</v>
      </c>
      <c r="AW76" s="279" t="s">
        <v>666</v>
      </c>
      <c r="AX76" s="255">
        <v>1000</v>
      </c>
      <c r="AY76" s="71"/>
      <c r="AZ76" s="24"/>
      <c r="BA76" s="24"/>
      <c r="BB76" s="24"/>
    </row>
    <row r="77" spans="1:54" ht="27.75" customHeight="1">
      <c r="A77" s="667"/>
      <c r="B77" s="668"/>
      <c r="C77" s="668"/>
      <c r="D77" s="668"/>
      <c r="E77" s="668"/>
      <c r="F77" s="668"/>
      <c r="G77" s="668"/>
      <c r="H77" s="668"/>
      <c r="I77" s="668"/>
      <c r="J77" s="668"/>
      <c r="K77" s="668"/>
      <c r="L77" s="668"/>
      <c r="M77" s="668"/>
      <c r="N77" s="668"/>
      <c r="O77" s="668"/>
      <c r="P77" s="668"/>
      <c r="Q77" s="668"/>
      <c r="R77" s="668"/>
      <c r="S77" s="668"/>
      <c r="T77" s="668"/>
      <c r="U77" s="669"/>
      <c r="W77" s="667"/>
      <c r="X77" s="668"/>
      <c r="Y77" s="668"/>
      <c r="Z77" s="668"/>
      <c r="AA77" s="668"/>
      <c r="AB77" s="668"/>
      <c r="AC77" s="668"/>
      <c r="AD77" s="668"/>
      <c r="AE77" s="668"/>
      <c r="AF77" s="668"/>
      <c r="AG77" s="668"/>
      <c r="AH77" s="668"/>
      <c r="AI77" s="668"/>
      <c r="AJ77" s="668"/>
      <c r="AK77" s="668"/>
      <c r="AL77" s="668"/>
      <c r="AM77" s="668"/>
      <c r="AN77" s="668"/>
      <c r="AO77" s="668"/>
      <c r="AP77" s="668"/>
      <c r="AQ77" s="669"/>
      <c r="AU77" s="24"/>
      <c r="AV77" s="74" t="s">
        <v>868</v>
      </c>
      <c r="AW77" s="279" t="s">
        <v>870</v>
      </c>
      <c r="AX77" s="255">
        <v>1000</v>
      </c>
      <c r="AY77" s="77" t="s">
        <v>154</v>
      </c>
      <c r="AZ77" s="24"/>
      <c r="BA77" s="24"/>
      <c r="BB77" s="24"/>
    </row>
    <row r="78" spans="1:54" ht="27.75" customHeight="1">
      <c r="A78" s="667"/>
      <c r="B78" s="668"/>
      <c r="C78" s="668"/>
      <c r="D78" s="668"/>
      <c r="E78" s="668"/>
      <c r="F78" s="668"/>
      <c r="G78" s="668"/>
      <c r="H78" s="668"/>
      <c r="I78" s="668"/>
      <c r="J78" s="668"/>
      <c r="K78" s="668"/>
      <c r="L78" s="668"/>
      <c r="M78" s="668"/>
      <c r="N78" s="668"/>
      <c r="O78" s="668"/>
      <c r="P78" s="668"/>
      <c r="Q78" s="668"/>
      <c r="R78" s="668"/>
      <c r="S78" s="668"/>
      <c r="T78" s="668"/>
      <c r="U78" s="669"/>
      <c r="W78" s="667"/>
      <c r="X78" s="668"/>
      <c r="Y78" s="668"/>
      <c r="Z78" s="668"/>
      <c r="AA78" s="668"/>
      <c r="AB78" s="668"/>
      <c r="AC78" s="668"/>
      <c r="AD78" s="668"/>
      <c r="AE78" s="668"/>
      <c r="AF78" s="668"/>
      <c r="AG78" s="668"/>
      <c r="AH78" s="668"/>
      <c r="AI78" s="668"/>
      <c r="AJ78" s="668"/>
      <c r="AK78" s="668"/>
      <c r="AL78" s="668"/>
      <c r="AM78" s="668"/>
      <c r="AN78" s="668"/>
      <c r="AO78" s="668"/>
      <c r="AP78" s="668"/>
      <c r="AQ78" s="669"/>
      <c r="AU78" s="24"/>
      <c r="AV78" s="24"/>
      <c r="AW78" s="24"/>
      <c r="AX78" s="24"/>
      <c r="AY78" s="24"/>
      <c r="AZ78" s="24"/>
      <c r="BA78" s="24"/>
      <c r="BB78" s="24"/>
    </row>
    <row r="79" spans="1:54" ht="27.75" customHeight="1">
      <c r="A79" s="667"/>
      <c r="B79" s="668"/>
      <c r="C79" s="668"/>
      <c r="D79" s="668"/>
      <c r="E79" s="668"/>
      <c r="F79" s="668"/>
      <c r="G79" s="668"/>
      <c r="H79" s="668"/>
      <c r="I79" s="668"/>
      <c r="J79" s="668"/>
      <c r="K79" s="668"/>
      <c r="L79" s="668"/>
      <c r="M79" s="668"/>
      <c r="N79" s="668"/>
      <c r="O79" s="668"/>
      <c r="P79" s="668"/>
      <c r="Q79" s="668"/>
      <c r="R79" s="668"/>
      <c r="S79" s="668"/>
      <c r="T79" s="668"/>
      <c r="U79" s="669"/>
      <c r="W79" s="667"/>
      <c r="X79" s="668"/>
      <c r="Y79" s="668"/>
      <c r="Z79" s="668"/>
      <c r="AA79" s="668"/>
      <c r="AB79" s="668"/>
      <c r="AC79" s="668"/>
      <c r="AD79" s="668"/>
      <c r="AE79" s="668"/>
      <c r="AF79" s="668"/>
      <c r="AG79" s="668"/>
      <c r="AH79" s="668"/>
      <c r="AI79" s="668"/>
      <c r="AJ79" s="668"/>
      <c r="AK79" s="668"/>
      <c r="AL79" s="668"/>
      <c r="AM79" s="668"/>
      <c r="AN79" s="668"/>
      <c r="AO79" s="668"/>
      <c r="AP79" s="668"/>
      <c r="AQ79" s="669"/>
      <c r="AU79" s="71" t="s">
        <v>63</v>
      </c>
      <c r="AV79" s="71" t="s">
        <v>77</v>
      </c>
      <c r="AW79" s="71"/>
      <c r="AX79" s="77"/>
      <c r="AY79" s="77" t="s">
        <v>262</v>
      </c>
      <c r="AZ79" s="24"/>
      <c r="BA79" s="24"/>
      <c r="BB79" s="24"/>
    </row>
    <row r="80" spans="1:54" ht="27.75" customHeight="1">
      <c r="A80" s="670"/>
      <c r="B80" s="671"/>
      <c r="C80" s="671"/>
      <c r="D80" s="671"/>
      <c r="E80" s="671"/>
      <c r="F80" s="671"/>
      <c r="G80" s="671"/>
      <c r="H80" s="671"/>
      <c r="I80" s="671"/>
      <c r="J80" s="671"/>
      <c r="K80" s="671"/>
      <c r="L80" s="671"/>
      <c r="M80" s="671"/>
      <c r="N80" s="671"/>
      <c r="O80" s="671"/>
      <c r="P80" s="671"/>
      <c r="Q80" s="671"/>
      <c r="R80" s="671"/>
      <c r="S80" s="671"/>
      <c r="T80" s="671"/>
      <c r="U80" s="672"/>
      <c r="W80" s="670"/>
      <c r="X80" s="671"/>
      <c r="Y80" s="671"/>
      <c r="Z80" s="671"/>
      <c r="AA80" s="671"/>
      <c r="AB80" s="671"/>
      <c r="AC80" s="671"/>
      <c r="AD80" s="671"/>
      <c r="AE80" s="671"/>
      <c r="AF80" s="671"/>
      <c r="AG80" s="671"/>
      <c r="AH80" s="671"/>
      <c r="AI80" s="671"/>
      <c r="AJ80" s="671"/>
      <c r="AK80" s="671"/>
      <c r="AL80" s="671"/>
      <c r="AM80" s="671"/>
      <c r="AN80" s="671"/>
      <c r="AO80" s="671"/>
      <c r="AP80" s="671"/>
      <c r="AQ80" s="672"/>
      <c r="AU80" s="24"/>
      <c r="AV80" s="74" t="s">
        <v>149</v>
      </c>
      <c r="AW80" s="256"/>
      <c r="AX80" s="257"/>
      <c r="AY80" s="77" t="s">
        <v>76</v>
      </c>
      <c r="AZ80" s="24"/>
      <c r="BA80" s="24"/>
      <c r="BB80" s="24"/>
    </row>
    <row r="81" spans="47:54" ht="27.75" customHeight="1">
      <c r="AU81" s="71"/>
      <c r="AV81" s="254"/>
      <c r="AW81" s="254"/>
      <c r="AX81" s="254"/>
      <c r="AY81" s="254"/>
      <c r="AZ81" s="254"/>
      <c r="BA81" s="254"/>
      <c r="BB81" s="24"/>
    </row>
    <row r="82" spans="47:54" ht="27.75" customHeight="1">
      <c r="AU82" s="71"/>
      <c r="AV82" s="71"/>
      <c r="AW82" s="71"/>
      <c r="AX82" s="71"/>
      <c r="AY82" s="71"/>
      <c r="AZ82" s="24"/>
      <c r="BA82" s="24"/>
      <c r="BB82" s="24"/>
    </row>
    <row r="83" spans="47:48" ht="27.75" customHeight="1">
      <c r="AU83" s="16" t="s">
        <v>79</v>
      </c>
      <c r="AV83" s="16" t="s">
        <v>82</v>
      </c>
    </row>
    <row r="84" spans="48:54" ht="27.75" customHeight="1">
      <c r="AV84" s="276" t="s">
        <v>569</v>
      </c>
      <c r="AW84" s="258" t="s">
        <v>475</v>
      </c>
      <c r="AX84" s="16" t="s">
        <v>253</v>
      </c>
      <c r="AZ84" s="275" t="s">
        <v>572</v>
      </c>
      <c r="BA84" s="258" t="s">
        <v>475</v>
      </c>
      <c r="BB84" s="16" t="s">
        <v>253</v>
      </c>
    </row>
    <row r="85" spans="49:54" ht="27.75" customHeight="1">
      <c r="AW85" s="16" t="s">
        <v>83</v>
      </c>
      <c r="AZ85" s="16"/>
      <c r="BA85" s="16" t="s">
        <v>83</v>
      </c>
      <c r="BB85" s="16"/>
    </row>
    <row r="86" spans="49:54" ht="27.75" customHeight="1">
      <c r="AW86" s="258">
        <f>IF(T32&gt;=41,"4",IF(T32&gt;=21,"3",IF(T32&gt;=11,2,IF(T32&gt;=6,1,0))))</f>
        <v>0</v>
      </c>
      <c r="AX86" s="16" t="s">
        <v>156</v>
      </c>
      <c r="AZ86" s="16"/>
      <c r="BA86" s="258">
        <f>IF(V32&gt;=41,"4",IF(V32&gt;=21,"3",IF(V32&gt;=11,2,IF(V32&gt;=6,1,0))))</f>
        <v>0</v>
      </c>
      <c r="BB86" s="16" t="s">
        <v>156</v>
      </c>
    </row>
    <row r="87" spans="49:54" ht="27.75" customHeight="1">
      <c r="AW87" s="16" t="s">
        <v>158</v>
      </c>
      <c r="AZ87" s="16"/>
      <c r="BA87" s="16" t="s">
        <v>158</v>
      </c>
      <c r="BB87" s="16"/>
    </row>
    <row r="88" spans="49:54" ht="27.75" customHeight="1">
      <c r="AW88" s="151" t="s">
        <v>570</v>
      </c>
      <c r="AX88" s="85" t="s">
        <v>84</v>
      </c>
      <c r="AY88" s="152"/>
      <c r="AZ88" s="16"/>
      <c r="BA88" s="151" t="s">
        <v>570</v>
      </c>
      <c r="BB88" s="85" t="s">
        <v>84</v>
      </c>
    </row>
    <row r="89" spans="49:54" ht="27.75" customHeight="1">
      <c r="AW89" s="151" t="s">
        <v>876</v>
      </c>
      <c r="AX89" s="85" t="s">
        <v>85</v>
      </c>
      <c r="AY89" s="152"/>
      <c r="AZ89" s="16"/>
      <c r="BA89" s="151" t="s">
        <v>876</v>
      </c>
      <c r="BB89" s="85" t="s">
        <v>85</v>
      </c>
    </row>
    <row r="90" spans="49:54" ht="27.75" customHeight="1">
      <c r="AW90" s="151" t="s">
        <v>877</v>
      </c>
      <c r="AX90" s="85" t="s">
        <v>86</v>
      </c>
      <c r="AZ90" s="16"/>
      <c r="BA90" s="151" t="s">
        <v>877</v>
      </c>
      <c r="BB90" s="85" t="s">
        <v>86</v>
      </c>
    </row>
    <row r="91" spans="49:54" ht="27.75" customHeight="1">
      <c r="AW91" s="151" t="s">
        <v>251</v>
      </c>
      <c r="AX91" s="85" t="s">
        <v>571</v>
      </c>
      <c r="AZ91" s="16"/>
      <c r="BA91" s="151" t="s">
        <v>251</v>
      </c>
      <c r="BB91" s="85" t="s">
        <v>571</v>
      </c>
    </row>
    <row r="92" spans="49:54" ht="27.75" customHeight="1">
      <c r="AW92" s="151" t="s">
        <v>252</v>
      </c>
      <c r="AX92" s="85" t="s">
        <v>878</v>
      </c>
      <c r="BA92" s="151" t="s">
        <v>252</v>
      </c>
      <c r="BB92" s="85" t="s">
        <v>878</v>
      </c>
    </row>
    <row r="93" spans="47:53" ht="27.75" customHeight="1">
      <c r="AU93" s="71" t="s">
        <v>195</v>
      </c>
      <c r="AV93" s="71" t="s">
        <v>152</v>
      </c>
      <c r="AW93" s="71"/>
      <c r="AY93" s="13"/>
      <c r="AZ93" s="24"/>
      <c r="BA93" s="24"/>
    </row>
    <row r="94" spans="48:51" ht="27.75" customHeight="1">
      <c r="AV94" s="75" t="s">
        <v>254</v>
      </c>
      <c r="AW94" s="259"/>
      <c r="AX94" s="260"/>
      <c r="AY94" s="77" t="s">
        <v>200</v>
      </c>
    </row>
    <row r="95" spans="48:51" ht="27.75" customHeight="1">
      <c r="AV95" s="75" t="s">
        <v>255</v>
      </c>
      <c r="AW95" s="261"/>
      <c r="AY95" s="77" t="s">
        <v>150</v>
      </c>
    </row>
    <row r="96" ht="27.75" customHeight="1"/>
    <row r="97" spans="48:51" ht="27.75" customHeight="1">
      <c r="AV97" s="75" t="s">
        <v>256</v>
      </c>
      <c r="AW97" s="259"/>
      <c r="AX97" s="260"/>
      <c r="AY97" s="77" t="s">
        <v>258</v>
      </c>
    </row>
    <row r="98" spans="48:51" ht="27.75" customHeight="1">
      <c r="AV98" s="75" t="s">
        <v>257</v>
      </c>
      <c r="AW98" s="261"/>
      <c r="AY98" s="77" t="s">
        <v>150</v>
      </c>
    </row>
    <row r="99" ht="27.75" customHeight="1"/>
    <row r="100" ht="27.75" customHeight="1"/>
    <row r="101" ht="14.25" customHeight="1">
      <c r="AW101" s="16" t="s">
        <v>587</v>
      </c>
    </row>
    <row r="102" ht="14.25" customHeight="1">
      <c r="AW102" s="16" t="s">
        <v>581</v>
      </c>
    </row>
    <row r="103" ht="14.25" customHeight="1">
      <c r="AW103" s="16" t="s">
        <v>588</v>
      </c>
    </row>
    <row r="104" ht="14.25" customHeight="1">
      <c r="AW104" s="16" t="s">
        <v>589</v>
      </c>
    </row>
    <row r="105" ht="14.25" customHeight="1">
      <c r="AW105" s="16" t="s">
        <v>590</v>
      </c>
    </row>
    <row r="106" ht="14.25" customHeight="1">
      <c r="AW106" s="16" t="s">
        <v>573</v>
      </c>
    </row>
    <row r="107" ht="14.25" customHeight="1">
      <c r="AW107" s="16" t="s">
        <v>591</v>
      </c>
    </row>
    <row r="108" ht="14.25" customHeight="1">
      <c r="AW108" s="16" t="s">
        <v>574</v>
      </c>
    </row>
    <row r="109" ht="14.25" customHeight="1">
      <c r="AW109" s="16" t="s">
        <v>592</v>
      </c>
    </row>
    <row r="110" ht="14.25" customHeight="1">
      <c r="AW110" s="16" t="s">
        <v>593</v>
      </c>
    </row>
    <row r="111" ht="14.25" customHeight="1">
      <c r="AW111" s="16" t="s">
        <v>594</v>
      </c>
    </row>
    <row r="112" ht="14.25" customHeight="1">
      <c r="AW112" s="16" t="s">
        <v>575</v>
      </c>
    </row>
    <row r="113" ht="14.25" customHeight="1">
      <c r="AW113" s="16" t="s">
        <v>595</v>
      </c>
    </row>
    <row r="114" ht="14.25" customHeight="1">
      <c r="AW114" s="16" t="s">
        <v>596</v>
      </c>
    </row>
    <row r="115" ht="14.25" customHeight="1">
      <c r="AW115" s="16" t="s">
        <v>597</v>
      </c>
    </row>
    <row r="116" ht="14.25" customHeight="1">
      <c r="AW116" s="16" t="s">
        <v>576</v>
      </c>
    </row>
    <row r="117" ht="14.25" customHeight="1">
      <c r="AW117" s="16" t="s">
        <v>598</v>
      </c>
    </row>
    <row r="118" ht="14.25" customHeight="1">
      <c r="AW118" s="16" t="s">
        <v>599</v>
      </c>
    </row>
    <row r="119" ht="14.25" customHeight="1">
      <c r="AW119" s="16" t="s">
        <v>600</v>
      </c>
    </row>
    <row r="120" ht="14.25" customHeight="1">
      <c r="AW120" s="16" t="s">
        <v>582</v>
      </c>
    </row>
    <row r="121" ht="14.25" customHeight="1">
      <c r="AW121" s="16" t="s">
        <v>601</v>
      </c>
    </row>
    <row r="122" ht="14.25" customHeight="1">
      <c r="AW122" s="16" t="s">
        <v>602</v>
      </c>
    </row>
    <row r="123" ht="14.25" customHeight="1">
      <c r="AW123" s="16" t="s">
        <v>623</v>
      </c>
    </row>
    <row r="124" ht="14.25" customHeight="1">
      <c r="AW124" s="16" t="s">
        <v>603</v>
      </c>
    </row>
    <row r="125" ht="14.25" customHeight="1">
      <c r="AW125" s="16" t="s">
        <v>604</v>
      </c>
    </row>
    <row r="126" ht="14.25" customHeight="1">
      <c r="AW126" s="16" t="s">
        <v>605</v>
      </c>
    </row>
    <row r="127" ht="14.25" customHeight="1">
      <c r="AW127" s="16" t="s">
        <v>606</v>
      </c>
    </row>
    <row r="128" ht="14.25" customHeight="1">
      <c r="AW128" s="16" t="s">
        <v>607</v>
      </c>
    </row>
    <row r="129" ht="14.25" customHeight="1">
      <c r="AW129" s="16" t="s">
        <v>577</v>
      </c>
    </row>
    <row r="130" ht="14.25" customHeight="1">
      <c r="AW130" s="16" t="s">
        <v>608</v>
      </c>
    </row>
    <row r="131" ht="14.25" customHeight="1">
      <c r="AW131" s="16" t="s">
        <v>609</v>
      </c>
    </row>
    <row r="132" ht="14.25" customHeight="1">
      <c r="AW132" s="16" t="s">
        <v>578</v>
      </c>
    </row>
    <row r="133" ht="14.25" customHeight="1">
      <c r="AW133" s="16" t="s">
        <v>610</v>
      </c>
    </row>
    <row r="134" ht="14.25" customHeight="1">
      <c r="AW134" s="16" t="s">
        <v>579</v>
      </c>
    </row>
    <row r="135" ht="14.25" customHeight="1">
      <c r="AW135" s="16" t="s">
        <v>583</v>
      </c>
    </row>
    <row r="136" ht="14.25" customHeight="1">
      <c r="AW136" s="16" t="s">
        <v>611</v>
      </c>
    </row>
    <row r="137" ht="14.25" customHeight="1">
      <c r="AW137" s="16" t="s">
        <v>612</v>
      </c>
    </row>
    <row r="138" ht="14.25" customHeight="1">
      <c r="AW138" s="16" t="s">
        <v>613</v>
      </c>
    </row>
    <row r="139" ht="14.25" customHeight="1">
      <c r="AW139" s="16" t="s">
        <v>584</v>
      </c>
    </row>
    <row r="140" ht="14.25" customHeight="1">
      <c r="AW140" s="16" t="s">
        <v>614</v>
      </c>
    </row>
    <row r="141" ht="14.25" customHeight="1">
      <c r="AW141" s="16" t="s">
        <v>615</v>
      </c>
    </row>
    <row r="142" ht="14.25" customHeight="1">
      <c r="AW142" s="16" t="s">
        <v>616</v>
      </c>
    </row>
    <row r="143" ht="14.25" customHeight="1">
      <c r="AW143" s="16" t="s">
        <v>617</v>
      </c>
    </row>
    <row r="144" ht="14.25" customHeight="1">
      <c r="AW144" s="16" t="s">
        <v>618</v>
      </c>
    </row>
    <row r="145" ht="14.25" customHeight="1">
      <c r="AW145" s="16" t="s">
        <v>585</v>
      </c>
    </row>
    <row r="146" ht="14.25" customHeight="1">
      <c r="AW146" s="16" t="s">
        <v>619</v>
      </c>
    </row>
    <row r="147" ht="14.25" customHeight="1">
      <c r="AW147" s="16" t="s">
        <v>580</v>
      </c>
    </row>
    <row r="148" ht="14.25" customHeight="1">
      <c r="AW148" s="16" t="s">
        <v>586</v>
      </c>
    </row>
    <row r="149" ht="14.25" customHeight="1">
      <c r="AW149" s="16" t="s">
        <v>620</v>
      </c>
    </row>
    <row r="150" ht="14.25" customHeight="1">
      <c r="AW150" s="16" t="s">
        <v>621</v>
      </c>
    </row>
    <row r="151" ht="13.5">
      <c r="AW151" s="16" t="s">
        <v>622</v>
      </c>
    </row>
  </sheetData>
  <sheetProtection password="E856" sheet="1"/>
  <mergeCells count="284">
    <mergeCell ref="AL38:AN38"/>
    <mergeCell ref="V27:W27"/>
    <mergeCell ref="V31:W31"/>
    <mergeCell ref="Z31:AA31"/>
    <mergeCell ref="AB31:AC31"/>
    <mergeCell ref="T46:AQ46"/>
    <mergeCell ref="L43:O43"/>
    <mergeCell ref="P43:Q43"/>
    <mergeCell ref="AD31:AE31"/>
    <mergeCell ref="AE38:AG38"/>
    <mergeCell ref="AH38:AJ38"/>
    <mergeCell ref="N46:P46"/>
    <mergeCell ref="D32:E32"/>
    <mergeCell ref="AJ24:AK24"/>
    <mergeCell ref="AL24:AM24"/>
    <mergeCell ref="AH25:AI25"/>
    <mergeCell ref="AJ25:AK25"/>
    <mergeCell ref="AL25:AM25"/>
    <mergeCell ref="R31:S31"/>
    <mergeCell ref="T31:U31"/>
    <mergeCell ref="AD27:AE27"/>
    <mergeCell ref="B31:C31"/>
    <mergeCell ref="D31:E31"/>
    <mergeCell ref="G31:H31"/>
    <mergeCell ref="I31:J31"/>
    <mergeCell ref="L31:O31"/>
    <mergeCell ref="M37:O37"/>
    <mergeCell ref="I33:K33"/>
    <mergeCell ref="A70:U80"/>
    <mergeCell ref="W70:AQ80"/>
    <mergeCell ref="W66:X66"/>
    <mergeCell ref="Y66:Z66"/>
    <mergeCell ref="AB66:AF66"/>
    <mergeCell ref="AG66:AJ66"/>
    <mergeCell ref="K66:N66"/>
    <mergeCell ref="AL66:AP66"/>
    <mergeCell ref="A67:B68"/>
    <mergeCell ref="C67:U68"/>
    <mergeCell ref="P62:T62"/>
    <mergeCell ref="W63:X64"/>
    <mergeCell ref="W62:X62"/>
    <mergeCell ref="AG62:AJ62"/>
    <mergeCell ref="AL62:AP62"/>
    <mergeCell ref="AE8:AG8"/>
    <mergeCell ref="A53:U53"/>
    <mergeCell ref="K62:N62"/>
    <mergeCell ref="A63:B64"/>
    <mergeCell ref="C63:U64"/>
    <mergeCell ref="AB62:AF62"/>
    <mergeCell ref="Y63:AQ64"/>
    <mergeCell ref="C66:D66"/>
    <mergeCell ref="F66:J66"/>
    <mergeCell ref="A47:H47"/>
    <mergeCell ref="L47:AQ47"/>
    <mergeCell ref="A55:U59"/>
    <mergeCell ref="A62:B62"/>
    <mergeCell ref="P66:T66"/>
    <mergeCell ref="AM49:AO50"/>
    <mergeCell ref="Y67:AQ68"/>
    <mergeCell ref="A66:B66"/>
    <mergeCell ref="W67:X68"/>
    <mergeCell ref="D8:U8"/>
    <mergeCell ref="AB13:AD13"/>
    <mergeCell ref="W55:AQ59"/>
    <mergeCell ref="AG13:AJ13"/>
    <mergeCell ref="Y62:Z62"/>
    <mergeCell ref="A21:B21"/>
    <mergeCell ref="AO19:AP19"/>
    <mergeCell ref="AM7:AQ7"/>
    <mergeCell ref="AH7:AK7"/>
    <mergeCell ref="AH8:AK8"/>
    <mergeCell ref="AE7:AG7"/>
    <mergeCell ref="Y13:AA13"/>
    <mergeCell ref="AB28:AC28"/>
    <mergeCell ref="Z28:AA28"/>
    <mergeCell ref="AE13:AF13"/>
    <mergeCell ref="AH24:AI24"/>
    <mergeCell ref="Z27:AA27"/>
    <mergeCell ref="A8:C8"/>
    <mergeCell ref="AC14:AQ14"/>
    <mergeCell ref="C14:E14"/>
    <mergeCell ref="F14:H14"/>
    <mergeCell ref="K14:N14"/>
    <mergeCell ref="O14:R14"/>
    <mergeCell ref="W13:X13"/>
    <mergeCell ref="A13:B13"/>
    <mergeCell ref="C13:F13"/>
    <mergeCell ref="G13:U13"/>
    <mergeCell ref="G16:H16"/>
    <mergeCell ref="A14:B14"/>
    <mergeCell ref="A15:B15"/>
    <mergeCell ref="C62:D62"/>
    <mergeCell ref="F62:J62"/>
    <mergeCell ref="J37:L37"/>
    <mergeCell ref="A37:D37"/>
    <mergeCell ref="A20:B20"/>
    <mergeCell ref="D20:F20"/>
    <mergeCell ref="A48:H48"/>
    <mergeCell ref="W53:AQ53"/>
    <mergeCell ref="S19:T19"/>
    <mergeCell ref="V49:X50"/>
    <mergeCell ref="B32:C32"/>
    <mergeCell ref="I16:U16"/>
    <mergeCell ref="D15:F15"/>
    <mergeCell ref="A43:B43"/>
    <mergeCell ref="C43:E43"/>
    <mergeCell ref="F43:H43"/>
    <mergeCell ref="I43:K43"/>
    <mergeCell ref="B25:C25"/>
    <mergeCell ref="D25:E25"/>
    <mergeCell ref="G25:H25"/>
    <mergeCell ref="G26:H26"/>
    <mergeCell ref="R28:S28"/>
    <mergeCell ref="T28:U28"/>
    <mergeCell ref="B27:C27"/>
    <mergeCell ref="D27:E27"/>
    <mergeCell ref="G27:H27"/>
    <mergeCell ref="I27:J27"/>
    <mergeCell ref="A19:B19"/>
    <mergeCell ref="C19:E19"/>
    <mergeCell ref="F19:H19"/>
    <mergeCell ref="I19:J19"/>
    <mergeCell ref="K19:N19"/>
    <mergeCell ref="W19:X19"/>
    <mergeCell ref="P3:AJ3"/>
    <mergeCell ref="E2:F2"/>
    <mergeCell ref="AC15:AD15"/>
    <mergeCell ref="AE15:AQ15"/>
    <mergeCell ref="AE19:AF19"/>
    <mergeCell ref="AG19:AJ19"/>
    <mergeCell ref="Y19:AA19"/>
    <mergeCell ref="G15:U15"/>
    <mergeCell ref="D7:U7"/>
    <mergeCell ref="C16:F16"/>
    <mergeCell ref="D26:E26"/>
    <mergeCell ref="B28:C28"/>
    <mergeCell ref="D28:E28"/>
    <mergeCell ref="L26:O26"/>
    <mergeCell ref="G28:H28"/>
    <mergeCell ref="I28:J28"/>
    <mergeCell ref="B26:C26"/>
    <mergeCell ref="L28:O28"/>
    <mergeCell ref="L27:O27"/>
    <mergeCell ref="W15:X15"/>
    <mergeCell ref="AC21:AD21"/>
    <mergeCell ref="AC20:AQ20"/>
    <mergeCell ref="AB19:AD19"/>
    <mergeCell ref="Z20:AB20"/>
    <mergeCell ref="Y21:AB21"/>
    <mergeCell ref="Y15:AB15"/>
    <mergeCell ref="AH37:AJ37"/>
    <mergeCell ref="AL37:AN37"/>
    <mergeCell ref="AO37:AQ37"/>
    <mergeCell ref="AE37:AG37"/>
    <mergeCell ref="AA37:AC37"/>
    <mergeCell ref="AK19:AN19"/>
    <mergeCell ref="AE21:AQ21"/>
    <mergeCell ref="T32:U32"/>
    <mergeCell ref="L32:O32"/>
    <mergeCell ref="R33:S33"/>
    <mergeCell ref="V32:W32"/>
    <mergeCell ref="L33:O33"/>
    <mergeCell ref="X37:Z37"/>
    <mergeCell ref="I32:J32"/>
    <mergeCell ref="A46:D46"/>
    <mergeCell ref="E37:F37"/>
    <mergeCell ref="J46:M46"/>
    <mergeCell ref="G32:H32"/>
    <mergeCell ref="E46:G46"/>
    <mergeCell ref="M38:O38"/>
    <mergeCell ref="A39:D39"/>
    <mergeCell ref="E39:F39"/>
    <mergeCell ref="J39:L39"/>
    <mergeCell ref="C21:F21"/>
    <mergeCell ref="G21:H21"/>
    <mergeCell ref="W21:X21"/>
    <mergeCell ref="O19:R19"/>
    <mergeCell ref="W20:X20"/>
    <mergeCell ref="G20:U20"/>
    <mergeCell ref="I21:U21"/>
    <mergeCell ref="A7:C7"/>
    <mergeCell ref="A16:B16"/>
    <mergeCell ref="F12:U12"/>
    <mergeCell ref="R24:S24"/>
    <mergeCell ref="T24:U24"/>
    <mergeCell ref="A1:J1"/>
    <mergeCell ref="G2:J2"/>
    <mergeCell ref="S14:T14"/>
    <mergeCell ref="A2:C2"/>
    <mergeCell ref="M3:O3"/>
    <mergeCell ref="E6:U6"/>
    <mergeCell ref="I14:J14"/>
    <mergeCell ref="AO1:AQ2"/>
    <mergeCell ref="AC12:AQ12"/>
    <mergeCell ref="AK13:AN13"/>
    <mergeCell ref="M1:AJ1"/>
    <mergeCell ref="AN5:AQ6"/>
    <mergeCell ref="AL1:AN2"/>
    <mergeCell ref="W14:X14"/>
    <mergeCell ref="Z14:AB14"/>
    <mergeCell ref="AO13:AP13"/>
    <mergeCell ref="L25:O25"/>
    <mergeCell ref="V25:W25"/>
    <mergeCell ref="V26:W26"/>
    <mergeCell ref="R25:S25"/>
    <mergeCell ref="AO38:AQ38"/>
    <mergeCell ref="Q37:S37"/>
    <mergeCell ref="T37:V37"/>
    <mergeCell ref="T33:W33"/>
    <mergeCell ref="R32:S32"/>
    <mergeCell ref="M39:O39"/>
    <mergeCell ref="Q39:S39"/>
    <mergeCell ref="T39:V39"/>
    <mergeCell ref="X39:Z39"/>
    <mergeCell ref="AA39:AC39"/>
    <mergeCell ref="J38:L38"/>
    <mergeCell ref="Q38:S38"/>
    <mergeCell ref="T38:V38"/>
    <mergeCell ref="X38:Z38"/>
    <mergeCell ref="AA38:AC38"/>
    <mergeCell ref="J40:L40"/>
    <mergeCell ref="M40:O40"/>
    <mergeCell ref="Q40:S40"/>
    <mergeCell ref="T40:V40"/>
    <mergeCell ref="X40:Z40"/>
    <mergeCell ref="AA40:AC40"/>
    <mergeCell ref="AL40:AN40"/>
    <mergeCell ref="AO40:AQ40"/>
    <mergeCell ref="AE39:AG39"/>
    <mergeCell ref="AH39:AJ39"/>
    <mergeCell ref="AL39:AN39"/>
    <mergeCell ref="AO39:AQ39"/>
    <mergeCell ref="B29:C29"/>
    <mergeCell ref="B30:C30"/>
    <mergeCell ref="D29:E29"/>
    <mergeCell ref="D30:E30"/>
    <mergeCell ref="G29:H29"/>
    <mergeCell ref="G30:H30"/>
    <mergeCell ref="AD28:AE28"/>
    <mergeCell ref="V24:W24"/>
    <mergeCell ref="I29:J29"/>
    <mergeCell ref="I30:J30"/>
    <mergeCell ref="L29:O29"/>
    <mergeCell ref="L30:O30"/>
    <mergeCell ref="I25:J25"/>
    <mergeCell ref="I26:J26"/>
    <mergeCell ref="T25:U25"/>
    <mergeCell ref="T26:U26"/>
    <mergeCell ref="R29:S29"/>
    <mergeCell ref="T29:U29"/>
    <mergeCell ref="V29:W29"/>
    <mergeCell ref="Z24:AA24"/>
    <mergeCell ref="AB24:AC24"/>
    <mergeCell ref="R26:S26"/>
    <mergeCell ref="R27:S27"/>
    <mergeCell ref="AB27:AC27"/>
    <mergeCell ref="V28:W28"/>
    <mergeCell ref="T27:U27"/>
    <mergeCell ref="AD24:AE24"/>
    <mergeCell ref="Z25:AA25"/>
    <mergeCell ref="AB25:AC25"/>
    <mergeCell ref="AD25:AE25"/>
    <mergeCell ref="Z26:AA26"/>
    <mergeCell ref="AB26:AC26"/>
    <mergeCell ref="AD26:AE26"/>
    <mergeCell ref="Z33:AA33"/>
    <mergeCell ref="AB33:AE33"/>
    <mergeCell ref="Z29:AA29"/>
    <mergeCell ref="AB29:AC29"/>
    <mergeCell ref="AD29:AE29"/>
    <mergeCell ref="Z30:AA30"/>
    <mergeCell ref="AB30:AC30"/>
    <mergeCell ref="AD30:AE30"/>
    <mergeCell ref="Z32:AA32"/>
    <mergeCell ref="Y49:AK49"/>
    <mergeCell ref="Y50:AK50"/>
    <mergeCell ref="AD32:AE32"/>
    <mergeCell ref="R30:S30"/>
    <mergeCell ref="T30:U30"/>
    <mergeCell ref="V30:W30"/>
    <mergeCell ref="AB32:AC32"/>
    <mergeCell ref="AE40:AG40"/>
    <mergeCell ref="AH40:AJ40"/>
    <mergeCell ref="R43:U43"/>
  </mergeCells>
  <dataValidations count="14">
    <dataValidation type="list" allowBlank="1" showInputMessage="1" showErrorMessage="1" imeMode="off" sqref="AH7">
      <formula1>$AX$66:$AY$66</formula1>
    </dataValidation>
    <dataValidation type="list" allowBlank="1" showInputMessage="1" showErrorMessage="1" imeMode="off" sqref="AH8">
      <formula1>$AX$67:$AY$67</formula1>
    </dataValidation>
    <dataValidation allowBlank="1" showInputMessage="1" showErrorMessage="1" imeMode="off" sqref="Y15:AB15 Z14 N46:P46 E46:G46 AJ28:AJ31 AH28:AH31 AF28:AF31 H31:H32 G31:G33 C16:F16 D15:F15 I16:U16 G2 Y21:AB21 Z20:AB20 AE21:AQ21 C21:F21 D20:F20 I21:U21 AE15:AQ15 U29:U33 U25 W25 L25:O33 G25:H30 T25:T33 V25:V33 W29:W33 AB25:AE33 AJ25:AM25"/>
    <dataValidation allowBlank="1" showInputMessage="1" showErrorMessage="1" imeMode="hiragana" sqref="T46:AQ46 AL39 AO37 AE37 X37 AA37 T37 Q37 J37 M37 D9:U9 AH37 C14:H14 G15:U15 AC14 C19:H19 Y19:AD19 G20:U20 AC20:AQ20 Y13 AB13 Z8:AC8 AL37 AO39 AE39 X39 AA39 T39 Q39 J39 M39 AH39"/>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4 BA84">
      <formula1>"○義務あり,×義務なし"</formula1>
    </dataValidation>
    <dataValidation type="list" allowBlank="1" showInputMessage="1" showErrorMessage="1" sqref="L43">
      <formula1>"○登録あり,×登録なし"</formula1>
    </dataValidation>
    <dataValidation allowBlank="1" showErrorMessage="1" imeMode="off" sqref="V7"/>
    <dataValidation allowBlank="1" showErrorMessage="1" imeMode="hiragana" sqref="V8"/>
    <dataValidation type="list" allowBlank="1" showInputMessage="1" showErrorMessage="1" imeMode="off" sqref="Z7:AC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imeMode="hiragana" sqref="D7:U7">
      <formula1>$AW$101:$AW$151</formula1>
    </dataValidation>
    <dataValidation type="list" allowBlank="1" showInputMessage="1" showErrorMessage="1" imeMode="off" sqref="AM7:AQ7">
      <formula1>$AV$53:$BA$53</formula1>
    </dataValidation>
    <dataValidation type="list" allowBlank="1" showInputMessage="1" showErrorMessage="1" sqref="C62:D62 Y62:Z62 C66:D66 Y66:Z66">
      <formula1>"1,2,3,4"</formula1>
    </dataValidation>
  </dataValidations>
  <printOptions horizontalCentered="1"/>
  <pageMargins left="0.3937007874015748" right="0.3937007874015748" top="0.984251968503937" bottom="0.3937007874015748" header="0.7874015748031497" footer="0.31496062992125984"/>
  <pageSetup fitToHeight="2" horizontalDpi="600" verticalDpi="600" orientation="landscape" paperSize="9" scale="45"/>
  <headerFooter>
    <oddHeader>&amp;L&amp;"ＭＳ ゴシック,標準"&amp;12&amp;D &amp;T&amp;R&amp;"ＭＳ ゴシック,標準"&amp;12&lt; &amp;P &gt;</oddHeader>
  </headerFooter>
  <rowBreaks count="1" manualBreakCount="1">
    <brk id="46" max="42" man="1"/>
  </rowBreaks>
</worksheet>
</file>

<file path=xl/worksheets/sheet2.xml><?xml version="1.0" encoding="utf-8"?>
<worksheet xmlns="http://schemas.openxmlformats.org/spreadsheetml/2006/main" xmlns:r="http://schemas.openxmlformats.org/officeDocument/2006/relationships">
  <sheetPr>
    <tabColor rgb="FF0000FF"/>
    <pageSetUpPr fitToPage="1"/>
  </sheetPr>
  <dimension ref="A1:EV149"/>
  <sheetViews>
    <sheetView showGridLines="0" view="pageBreakPreview" zoomScale="85" zoomScaleNormal="85" zoomScaleSheetLayoutView="85" workbookViewId="0" topLeftCell="AN3">
      <selection activeCell="AN3" sqref="AN3:AR3"/>
    </sheetView>
  </sheetViews>
  <sheetFormatPr defaultColWidth="9.00390625" defaultRowHeight="15"/>
  <cols>
    <col min="1" max="1" width="10.7109375" style="56" hidden="1" customWidth="1"/>
    <col min="2" max="2" width="10.7109375" style="173" hidden="1" customWidth="1"/>
    <col min="3" max="3" width="15.7109375" style="56" hidden="1" customWidth="1"/>
    <col min="4" max="4" width="20.7109375" style="56" hidden="1" customWidth="1"/>
    <col min="5" max="39" width="10.7109375" style="56" hidden="1" customWidth="1"/>
    <col min="40" max="40" width="5.7109375" style="56" customWidth="1"/>
    <col min="41" max="42" width="9.140625" style="56" customWidth="1"/>
    <col min="43" max="44" width="10.421875" style="56" customWidth="1"/>
    <col min="45" max="45" width="5.7109375" style="56" customWidth="1"/>
    <col min="46" max="46" width="14.28125" style="56" customWidth="1"/>
    <col min="47" max="50" width="10.7109375" style="56" hidden="1" customWidth="1"/>
    <col min="51" max="51" width="22.8515625" style="56" customWidth="1"/>
    <col min="52" max="52" width="12.7109375" style="56" hidden="1" customWidth="1"/>
    <col min="53" max="53" width="5.7109375" style="56" customWidth="1"/>
    <col min="54" max="54" width="8.7109375" style="56" hidden="1" customWidth="1"/>
    <col min="55" max="55" width="12.7109375" style="56" customWidth="1"/>
    <col min="56" max="56" width="5.7109375" style="56" customWidth="1"/>
    <col min="57" max="57" width="35.421875" style="231" customWidth="1"/>
    <col min="58" max="58" width="16.140625" style="56" hidden="1" customWidth="1"/>
    <col min="59" max="59" width="14.28125" style="56" hidden="1" customWidth="1"/>
    <col min="60" max="60" width="12.7109375" style="56" hidden="1" customWidth="1"/>
    <col min="61" max="90" width="2.8515625" style="56" customWidth="1"/>
    <col min="91" max="91" width="10.7109375" style="56" customWidth="1"/>
    <col min="92" max="92" width="25.140625" style="56" customWidth="1"/>
    <col min="93" max="93" width="42.00390625" style="56" customWidth="1"/>
    <col min="94" max="105" width="14.28125" style="56" hidden="1" customWidth="1"/>
    <col min="106" max="106" width="10.7109375" style="56" hidden="1" customWidth="1"/>
    <col min="107" max="109" width="8.7109375" style="56" hidden="1" customWidth="1"/>
    <col min="110" max="110" width="5.7109375" style="56" hidden="1" customWidth="1"/>
    <col min="111" max="140" width="14.28125" style="372" hidden="1" customWidth="1"/>
    <col min="141" max="142" width="5.7109375" style="56" hidden="1" customWidth="1"/>
    <col min="143" max="143" width="8.7109375" style="56" hidden="1" customWidth="1"/>
    <col min="144" max="149" width="16.7109375" style="56" hidden="1" customWidth="1"/>
    <col min="150" max="152" width="13.8515625" style="56" hidden="1" customWidth="1"/>
    <col min="153" max="156" width="5.7109375" style="56" hidden="1" customWidth="1"/>
    <col min="157" max="176" width="5.7109375" style="56" customWidth="1"/>
    <col min="177" max="16384" width="9.00390625" style="56" customWidth="1"/>
  </cols>
  <sheetData>
    <row r="1" spans="1:149" s="62" customFormat="1" ht="13.5" hidden="1">
      <c r="A1" s="164" t="s">
        <v>33</v>
      </c>
      <c r="B1" s="164" t="s">
        <v>33</v>
      </c>
      <c r="C1" s="164" t="s">
        <v>33</v>
      </c>
      <c r="D1" s="164" t="s">
        <v>33</v>
      </c>
      <c r="E1" s="164" t="s">
        <v>33</v>
      </c>
      <c r="F1" s="164" t="s">
        <v>33</v>
      </c>
      <c r="G1" s="164" t="s">
        <v>33</v>
      </c>
      <c r="H1" s="164" t="s">
        <v>33</v>
      </c>
      <c r="I1" s="164" t="s">
        <v>33</v>
      </c>
      <c r="J1" s="164" t="s">
        <v>33</v>
      </c>
      <c r="K1" s="164" t="s">
        <v>33</v>
      </c>
      <c r="L1" s="164" t="s">
        <v>33</v>
      </c>
      <c r="M1" s="164" t="s">
        <v>33</v>
      </c>
      <c r="N1" s="164" t="s">
        <v>33</v>
      </c>
      <c r="O1" s="164" t="s">
        <v>33</v>
      </c>
      <c r="P1" s="164" t="s">
        <v>33</v>
      </c>
      <c r="Q1" s="164" t="s">
        <v>33</v>
      </c>
      <c r="R1" s="164" t="s">
        <v>33</v>
      </c>
      <c r="S1" s="164" t="s">
        <v>33</v>
      </c>
      <c r="T1" s="164" t="s">
        <v>33</v>
      </c>
      <c r="U1" s="164" t="s">
        <v>33</v>
      </c>
      <c r="V1" s="164" t="s">
        <v>33</v>
      </c>
      <c r="W1" s="164" t="s">
        <v>33</v>
      </c>
      <c r="X1" s="164" t="s">
        <v>33</v>
      </c>
      <c r="Y1" s="164" t="s">
        <v>33</v>
      </c>
      <c r="Z1" s="164" t="s">
        <v>33</v>
      </c>
      <c r="AA1" s="164" t="s">
        <v>33</v>
      </c>
      <c r="AB1" s="164" t="s">
        <v>33</v>
      </c>
      <c r="AC1" s="164" t="s">
        <v>33</v>
      </c>
      <c r="AD1" s="164" t="s">
        <v>33</v>
      </c>
      <c r="AE1" s="164" t="s">
        <v>33</v>
      </c>
      <c r="AF1" s="164" t="s">
        <v>33</v>
      </c>
      <c r="AG1" s="164" t="s">
        <v>33</v>
      </c>
      <c r="AH1" s="164" t="s">
        <v>33</v>
      </c>
      <c r="AI1" s="164" t="s">
        <v>33</v>
      </c>
      <c r="AJ1" s="164" t="s">
        <v>33</v>
      </c>
      <c r="AK1" s="164" t="s">
        <v>33</v>
      </c>
      <c r="AL1" s="164" t="s">
        <v>33</v>
      </c>
      <c r="AM1" s="164" t="s">
        <v>33</v>
      </c>
      <c r="AN1" s="65" t="s">
        <v>34</v>
      </c>
      <c r="AO1" s="65" t="s">
        <v>34</v>
      </c>
      <c r="AP1" s="65" t="s">
        <v>34</v>
      </c>
      <c r="AQ1" s="65" t="s">
        <v>34</v>
      </c>
      <c r="AR1" s="65" t="s">
        <v>34</v>
      </c>
      <c r="AS1" s="65" t="s">
        <v>34</v>
      </c>
      <c r="AT1" s="62" t="s">
        <v>35</v>
      </c>
      <c r="AV1" s="66"/>
      <c r="AW1" s="66"/>
      <c r="AX1" s="66"/>
      <c r="AY1" s="65" t="s">
        <v>37</v>
      </c>
      <c r="AZ1" s="62" t="s">
        <v>35</v>
      </c>
      <c r="BA1" s="65" t="s">
        <v>34</v>
      </c>
      <c r="BC1" s="65" t="s">
        <v>34</v>
      </c>
      <c r="BD1" s="65" t="s">
        <v>34</v>
      </c>
      <c r="BE1" s="226"/>
      <c r="BF1" s="65"/>
      <c r="BG1" s="62" t="s">
        <v>38</v>
      </c>
      <c r="BH1" s="62" t="s">
        <v>35</v>
      </c>
      <c r="CO1" s="62" t="s">
        <v>35</v>
      </c>
      <c r="CP1" s="62" t="s">
        <v>35</v>
      </c>
      <c r="CQ1" s="62" t="s">
        <v>35</v>
      </c>
      <c r="CR1" s="62" t="s">
        <v>35</v>
      </c>
      <c r="CS1" s="62" t="s">
        <v>35</v>
      </c>
      <c r="CT1" s="62" t="s">
        <v>35</v>
      </c>
      <c r="CU1" s="62" t="s">
        <v>35</v>
      </c>
      <c r="CV1" s="62" t="s">
        <v>35</v>
      </c>
      <c r="CW1" s="62" t="s">
        <v>35</v>
      </c>
      <c r="CX1" s="62" t="s">
        <v>35</v>
      </c>
      <c r="CY1" s="62" t="s">
        <v>35</v>
      </c>
      <c r="CZ1" s="62" t="s">
        <v>35</v>
      </c>
      <c r="DA1" s="62" t="s">
        <v>35</v>
      </c>
      <c r="DC1" s="62" t="s">
        <v>36</v>
      </c>
      <c r="DD1" s="62" t="s">
        <v>36</v>
      </c>
      <c r="DE1" s="62" t="s">
        <v>36</v>
      </c>
      <c r="DF1" s="65" t="s">
        <v>34</v>
      </c>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t="s">
        <v>34</v>
      </c>
      <c r="EL1" s="65" t="s">
        <v>34</v>
      </c>
      <c r="EM1" s="66" t="s">
        <v>33</v>
      </c>
      <c r="EN1" s="66" t="s">
        <v>33</v>
      </c>
      <c r="EO1" s="66" t="s">
        <v>33</v>
      </c>
      <c r="EP1" s="66" t="s">
        <v>33</v>
      </c>
      <c r="EQ1" s="66" t="s">
        <v>33</v>
      </c>
      <c r="ER1" s="66" t="s">
        <v>33</v>
      </c>
      <c r="ES1" s="66" t="s">
        <v>33</v>
      </c>
    </row>
    <row r="2" spans="1:149" s="84" customFormat="1" ht="13.5" hidden="1">
      <c r="A2" s="165" t="s">
        <v>353</v>
      </c>
      <c r="B2" s="165" t="s">
        <v>316</v>
      </c>
      <c r="C2" s="165" t="s">
        <v>319</v>
      </c>
      <c r="D2" s="165" t="s">
        <v>320</v>
      </c>
      <c r="E2" s="165" t="s">
        <v>328</v>
      </c>
      <c r="F2" s="165" t="s">
        <v>329</v>
      </c>
      <c r="G2" s="165" t="s">
        <v>318</v>
      </c>
      <c r="H2" s="165" t="s">
        <v>321</v>
      </c>
      <c r="I2" s="165" t="s">
        <v>322</v>
      </c>
      <c r="J2" s="165" t="s">
        <v>323</v>
      </c>
      <c r="K2" s="165" t="s">
        <v>317</v>
      </c>
      <c r="L2" s="165" t="s">
        <v>324</v>
      </c>
      <c r="M2" s="165" t="s">
        <v>325</v>
      </c>
      <c r="N2" s="165" t="s">
        <v>326</v>
      </c>
      <c r="O2" s="165" t="s">
        <v>327</v>
      </c>
      <c r="P2" s="165" t="s">
        <v>330</v>
      </c>
      <c r="Q2" s="165" t="s">
        <v>331</v>
      </c>
      <c r="R2" s="165" t="s">
        <v>332</v>
      </c>
      <c r="S2" s="165" t="s">
        <v>333</v>
      </c>
      <c r="T2" s="165" t="s">
        <v>334</v>
      </c>
      <c r="U2" s="165" t="s">
        <v>335</v>
      </c>
      <c r="V2" s="165" t="s">
        <v>336</v>
      </c>
      <c r="W2" s="165" t="s">
        <v>337</v>
      </c>
      <c r="X2" s="165" t="s">
        <v>338</v>
      </c>
      <c r="Y2" s="165" t="s">
        <v>339</v>
      </c>
      <c r="Z2" s="165" t="s">
        <v>340</v>
      </c>
      <c r="AA2" s="165" t="s">
        <v>341</v>
      </c>
      <c r="AB2" s="165" t="s">
        <v>342</v>
      </c>
      <c r="AC2" s="165" t="s">
        <v>343</v>
      </c>
      <c r="AD2" s="165" t="s">
        <v>344</v>
      </c>
      <c r="AE2" s="165" t="s">
        <v>345</v>
      </c>
      <c r="AF2" s="165" t="s">
        <v>346</v>
      </c>
      <c r="AG2" s="165" t="s">
        <v>347</v>
      </c>
      <c r="AH2" s="165" t="s">
        <v>348</v>
      </c>
      <c r="AI2" s="165" t="s">
        <v>349</v>
      </c>
      <c r="AJ2" s="165" t="s">
        <v>350</v>
      </c>
      <c r="AK2" s="165" t="s">
        <v>351</v>
      </c>
      <c r="AL2" s="165" t="s">
        <v>352</v>
      </c>
      <c r="AM2" s="165" t="s">
        <v>354</v>
      </c>
      <c r="AN2" s="83" t="s">
        <v>355</v>
      </c>
      <c r="AO2" s="83" t="s">
        <v>356</v>
      </c>
      <c r="AP2" s="83" t="s">
        <v>357</v>
      </c>
      <c r="AQ2" s="83" t="s">
        <v>358</v>
      </c>
      <c r="AR2" s="83" t="s">
        <v>359</v>
      </c>
      <c r="AS2" s="83" t="s">
        <v>360</v>
      </c>
      <c r="AT2" s="84" t="s">
        <v>361</v>
      </c>
      <c r="AV2" s="82"/>
      <c r="AW2" s="82"/>
      <c r="AX2" s="82"/>
      <c r="AY2" s="83" t="s">
        <v>362</v>
      </c>
      <c r="AZ2" s="84" t="s">
        <v>363</v>
      </c>
      <c r="BA2" s="83" t="s">
        <v>364</v>
      </c>
      <c r="BC2" s="83" t="s">
        <v>366</v>
      </c>
      <c r="BD2" s="83" t="s">
        <v>367</v>
      </c>
      <c r="BE2" s="227"/>
      <c r="BF2" s="83"/>
      <c r="BG2" s="84" t="s">
        <v>368</v>
      </c>
      <c r="BH2" s="84" t="s">
        <v>369</v>
      </c>
      <c r="CO2" s="84" t="s">
        <v>376</v>
      </c>
      <c r="CP2" s="84" t="s">
        <v>370</v>
      </c>
      <c r="CQ2" s="84" t="s">
        <v>371</v>
      </c>
      <c r="CR2" s="84" t="s">
        <v>372</v>
      </c>
      <c r="CS2" s="84" t="s">
        <v>373</v>
      </c>
      <c r="CT2" s="84" t="s">
        <v>374</v>
      </c>
      <c r="CU2" s="84" t="s">
        <v>375</v>
      </c>
      <c r="CV2" s="84" t="s">
        <v>370</v>
      </c>
      <c r="CW2" s="84" t="s">
        <v>371</v>
      </c>
      <c r="CX2" s="84" t="s">
        <v>372</v>
      </c>
      <c r="CY2" s="84" t="s">
        <v>373</v>
      </c>
      <c r="CZ2" s="84" t="s">
        <v>374</v>
      </c>
      <c r="DA2" s="84" t="s">
        <v>375</v>
      </c>
      <c r="DC2" s="84" t="s">
        <v>377</v>
      </c>
      <c r="DD2" s="84" t="s">
        <v>378</v>
      </c>
      <c r="DE2" s="84" t="s">
        <v>379</v>
      </c>
      <c r="DF2" s="83" t="s">
        <v>380</v>
      </c>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t="s">
        <v>381</v>
      </c>
      <c r="EL2" s="83" t="s">
        <v>382</v>
      </c>
      <c r="EM2" s="82" t="s">
        <v>383</v>
      </c>
      <c r="EN2" s="82" t="s">
        <v>384</v>
      </c>
      <c r="EO2" s="82" t="s">
        <v>385</v>
      </c>
      <c r="EP2" s="82" t="s">
        <v>386</v>
      </c>
      <c r="EQ2" s="82" t="s">
        <v>387</v>
      </c>
      <c r="ER2" s="82" t="s">
        <v>388</v>
      </c>
      <c r="ES2" s="82" t="s">
        <v>389</v>
      </c>
    </row>
    <row r="3" spans="1:140" s="47" customFormat="1" ht="24" customHeight="1">
      <c r="A3" s="44"/>
      <c r="B3" s="166"/>
      <c r="C3" s="45"/>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694" t="s">
        <v>271</v>
      </c>
      <c r="AO3" s="694"/>
      <c r="AP3" s="694"/>
      <c r="AQ3" s="694"/>
      <c r="AR3" s="694"/>
      <c r="AS3" s="46"/>
      <c r="AT3" s="44"/>
      <c r="AU3" s="46"/>
      <c r="AV3" s="44"/>
      <c r="AW3" s="44"/>
      <c r="AX3" s="44"/>
      <c r="AY3" s="46"/>
      <c r="AZ3" s="44"/>
      <c r="BA3" s="44"/>
      <c r="BB3" s="45"/>
      <c r="BD3" s="125"/>
      <c r="BE3" s="228"/>
      <c r="BF3" s="125"/>
      <c r="BG3" s="125"/>
      <c r="BH3" s="125"/>
      <c r="BI3" s="125"/>
      <c r="BJ3" s="125"/>
      <c r="BK3" s="125"/>
      <c r="BL3" s="125"/>
      <c r="BM3" s="125"/>
      <c r="BN3" s="125"/>
      <c r="BO3" s="125"/>
      <c r="BP3" s="125"/>
      <c r="BQ3" s="125"/>
      <c r="BR3" s="125"/>
      <c r="BS3" s="125"/>
      <c r="BT3" s="125"/>
      <c r="BU3" s="125"/>
      <c r="BV3" s="125"/>
      <c r="BW3" s="125"/>
      <c r="BX3" s="125"/>
      <c r="BY3" s="125"/>
      <c r="BZ3" s="125"/>
      <c r="CA3" s="125"/>
      <c r="CB3" s="693">
        <f>'様式 A-4（チーム情報・チームＰＲ）'!$D$7</f>
        <v>0</v>
      </c>
      <c r="CC3" s="693"/>
      <c r="CD3" s="693"/>
      <c r="CE3" s="693"/>
      <c r="CF3" s="693"/>
      <c r="CG3" s="693"/>
      <c r="CH3" s="693"/>
      <c r="CI3" s="693"/>
      <c r="CJ3" s="693"/>
      <c r="CK3" s="693"/>
      <c r="CL3" s="693"/>
      <c r="CM3" s="693"/>
      <c r="CN3" s="693"/>
      <c r="CO3" s="684">
        <f>IF('JLA事務局用　※触らないで下さい'!$A$6="","",'JLA事務局用　※触らないで下さい'!$A$6)</f>
      </c>
      <c r="CP3" s="125"/>
      <c r="CQ3" s="125"/>
      <c r="CR3" s="125"/>
      <c r="CS3" s="125"/>
      <c r="CT3" s="686"/>
      <c r="CU3" s="686"/>
      <c r="CV3" s="125"/>
      <c r="CW3" s="125"/>
      <c r="CX3" s="125"/>
      <c r="CY3" s="125"/>
      <c r="CZ3" s="686"/>
      <c r="DA3" s="686"/>
      <c r="DB3" s="201"/>
      <c r="DC3" s="48"/>
      <c r="DD3" s="48"/>
      <c r="DE3" s="48"/>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row>
    <row r="4" spans="1:143" s="47" customFormat="1" ht="24" customHeight="1">
      <c r="A4" s="49"/>
      <c r="B4" s="166"/>
      <c r="C4" s="45"/>
      <c r="D4" s="4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51" t="str">
        <f>'様式 A-4（チーム情報・チームＰＲ）'!AV50</f>
        <v>第12回全日本学生ライフセービング・プール競技選手権大会兼ジャパンオープン</v>
      </c>
      <c r="AP4" s="49"/>
      <c r="AQ4" s="49"/>
      <c r="AR4" s="49"/>
      <c r="AS4" s="49"/>
      <c r="AT4" s="49"/>
      <c r="AV4" s="49"/>
      <c r="AW4" s="49"/>
      <c r="AX4" s="49"/>
      <c r="AY4" s="50"/>
      <c r="AZ4" s="49"/>
      <c r="BA4" s="49"/>
      <c r="BB4" s="45"/>
      <c r="BE4" s="229"/>
      <c r="CB4" s="693">
        <f>'様式 A-4（チーム情報・チームＰＲ）'!$D$8</f>
        <v>0</v>
      </c>
      <c r="CC4" s="693"/>
      <c r="CD4" s="693"/>
      <c r="CE4" s="693"/>
      <c r="CF4" s="693"/>
      <c r="CG4" s="693"/>
      <c r="CH4" s="693"/>
      <c r="CI4" s="693"/>
      <c r="CJ4" s="693"/>
      <c r="CK4" s="693"/>
      <c r="CL4" s="693"/>
      <c r="CM4" s="693"/>
      <c r="CN4" s="693"/>
      <c r="CO4" s="685"/>
      <c r="CT4" s="686"/>
      <c r="CU4" s="686"/>
      <c r="CZ4" s="686"/>
      <c r="DA4" s="686"/>
      <c r="DB4" s="201"/>
      <c r="DC4" s="50"/>
      <c r="DD4" s="50"/>
      <c r="DE4" s="50"/>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M4" s="47" t="s">
        <v>191</v>
      </c>
    </row>
    <row r="5" spans="1:143" s="52" customFormat="1" ht="24" customHeight="1" thickBot="1">
      <c r="A5" s="47"/>
      <c r="B5" s="16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5"/>
      <c r="AV5" s="47"/>
      <c r="AW5" s="47"/>
      <c r="AX5" s="47"/>
      <c r="AY5" s="47"/>
      <c r="AZ5" s="47"/>
      <c r="BA5" s="47"/>
      <c r="BB5" s="45"/>
      <c r="BC5" s="47"/>
      <c r="BD5" s="47"/>
      <c r="BE5" s="229"/>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M5" s="154" t="s">
        <v>260</v>
      </c>
    </row>
    <row r="6" spans="1:143" s="45" customFormat="1" ht="24" customHeight="1">
      <c r="A6" s="159"/>
      <c r="B6" s="168"/>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60"/>
      <c r="AV6" s="159"/>
      <c r="AW6" s="159"/>
      <c r="AX6" s="159"/>
      <c r="AY6" s="160"/>
      <c r="AZ6" s="159"/>
      <c r="BA6" s="159"/>
      <c r="BB6" s="160"/>
      <c r="BC6" s="159"/>
      <c r="BD6" s="160"/>
      <c r="BE6" s="283" t="s">
        <v>686</v>
      </c>
      <c r="BF6" s="160"/>
      <c r="BG6" s="174" t="s">
        <v>312</v>
      </c>
      <c r="BH6" s="161"/>
      <c r="BI6" s="690" t="s">
        <v>681</v>
      </c>
      <c r="BJ6" s="691"/>
      <c r="BK6" s="691"/>
      <c r="BL6" s="691"/>
      <c r="BM6" s="692"/>
      <c r="BN6" s="690" t="s">
        <v>682</v>
      </c>
      <c r="BO6" s="691"/>
      <c r="BP6" s="691"/>
      <c r="BQ6" s="691"/>
      <c r="BR6" s="692"/>
      <c r="BS6" s="690" t="s">
        <v>683</v>
      </c>
      <c r="BT6" s="691"/>
      <c r="BU6" s="691"/>
      <c r="BV6" s="691"/>
      <c r="BW6" s="692"/>
      <c r="BX6" s="690" t="s">
        <v>684</v>
      </c>
      <c r="BY6" s="691"/>
      <c r="BZ6" s="691"/>
      <c r="CA6" s="691"/>
      <c r="CB6" s="692"/>
      <c r="CC6" s="690" t="s">
        <v>684</v>
      </c>
      <c r="CD6" s="691"/>
      <c r="CE6" s="691"/>
      <c r="CF6" s="691"/>
      <c r="CG6" s="692"/>
      <c r="CH6" s="690" t="s">
        <v>685</v>
      </c>
      <c r="CI6" s="691"/>
      <c r="CJ6" s="691"/>
      <c r="CK6" s="691"/>
      <c r="CL6" s="692"/>
      <c r="CM6" s="292"/>
      <c r="CN6" s="293"/>
      <c r="CO6" s="293"/>
      <c r="CP6" s="337" t="s">
        <v>681</v>
      </c>
      <c r="CQ6" s="337" t="s">
        <v>682</v>
      </c>
      <c r="CR6" s="337" t="s">
        <v>683</v>
      </c>
      <c r="CS6" s="337" t="s">
        <v>684</v>
      </c>
      <c r="CT6" s="337" t="s">
        <v>684</v>
      </c>
      <c r="CU6" s="338" t="s">
        <v>685</v>
      </c>
      <c r="CV6" s="687" t="s">
        <v>696</v>
      </c>
      <c r="CW6" s="688"/>
      <c r="CX6" s="688"/>
      <c r="CY6" s="688"/>
      <c r="CZ6" s="688"/>
      <c r="DA6" s="689"/>
      <c r="DB6" s="294"/>
      <c r="DC6" s="160"/>
      <c r="DD6" s="160"/>
      <c r="DE6" s="160"/>
      <c r="DG6" s="683" t="s">
        <v>843</v>
      </c>
      <c r="DH6" s="683"/>
      <c r="DI6" s="683"/>
      <c r="DJ6" s="683"/>
      <c r="DK6" s="683"/>
      <c r="DL6" s="683" t="s">
        <v>845</v>
      </c>
      <c r="DM6" s="683"/>
      <c r="DN6" s="683"/>
      <c r="DO6" s="683"/>
      <c r="DP6" s="683"/>
      <c r="DQ6" s="683" t="s">
        <v>676</v>
      </c>
      <c r="DR6" s="683"/>
      <c r="DS6" s="683"/>
      <c r="DT6" s="683"/>
      <c r="DU6" s="683"/>
      <c r="DV6" s="683" t="s">
        <v>847</v>
      </c>
      <c r="DW6" s="683"/>
      <c r="DX6" s="683"/>
      <c r="DY6" s="683"/>
      <c r="DZ6" s="683"/>
      <c r="EA6" s="683" t="s">
        <v>849</v>
      </c>
      <c r="EB6" s="683"/>
      <c r="EC6" s="683"/>
      <c r="ED6" s="683"/>
      <c r="EE6" s="683"/>
      <c r="EF6" s="683" t="s">
        <v>851</v>
      </c>
      <c r="EG6" s="683"/>
      <c r="EH6" s="683"/>
      <c r="EI6" s="683"/>
      <c r="EJ6" s="683"/>
      <c r="EM6" s="155" t="s">
        <v>260</v>
      </c>
    </row>
    <row r="7" spans="1:140" ht="54" customHeight="1">
      <c r="A7" s="80" t="s">
        <v>625</v>
      </c>
      <c r="B7" s="169" t="s">
        <v>626</v>
      </c>
      <c r="C7" s="81" t="s">
        <v>627</v>
      </c>
      <c r="D7" s="81" t="s">
        <v>628</v>
      </c>
      <c r="E7" s="80" t="s">
        <v>629</v>
      </c>
      <c r="F7" s="80" t="s">
        <v>629</v>
      </c>
      <c r="G7" s="80" t="s">
        <v>174</v>
      </c>
      <c r="H7" s="80" t="s">
        <v>283</v>
      </c>
      <c r="I7" s="80" t="s">
        <v>277</v>
      </c>
      <c r="J7" s="80" t="s">
        <v>284</v>
      </c>
      <c r="K7" s="80" t="s">
        <v>282</v>
      </c>
      <c r="L7" s="80" t="s">
        <v>285</v>
      </c>
      <c r="M7" s="80" t="s">
        <v>286</v>
      </c>
      <c r="N7" s="80" t="s">
        <v>287</v>
      </c>
      <c r="O7" s="80" t="s">
        <v>288</v>
      </c>
      <c r="P7" s="80" t="s">
        <v>289</v>
      </c>
      <c r="Q7" s="80" t="s">
        <v>290</v>
      </c>
      <c r="R7" s="80" t="s">
        <v>291</v>
      </c>
      <c r="S7" s="80" t="s">
        <v>292</v>
      </c>
      <c r="T7" s="80" t="s">
        <v>293</v>
      </c>
      <c r="U7" s="80" t="s">
        <v>294</v>
      </c>
      <c r="V7" s="80" t="s">
        <v>295</v>
      </c>
      <c r="W7" s="80" t="s">
        <v>296</v>
      </c>
      <c r="X7" s="80" t="s">
        <v>297</v>
      </c>
      <c r="Y7" s="80" t="s">
        <v>298</v>
      </c>
      <c r="Z7" s="80" t="s">
        <v>299</v>
      </c>
      <c r="AA7" s="80" t="s">
        <v>300</v>
      </c>
      <c r="AB7" s="80" t="s">
        <v>301</v>
      </c>
      <c r="AC7" s="80" t="s">
        <v>302</v>
      </c>
      <c r="AD7" s="80" t="s">
        <v>303</v>
      </c>
      <c r="AE7" s="80" t="s">
        <v>304</v>
      </c>
      <c r="AF7" s="80" t="s">
        <v>305</v>
      </c>
      <c r="AG7" s="80" t="s">
        <v>306</v>
      </c>
      <c r="AH7" s="80" t="s">
        <v>307</v>
      </c>
      <c r="AI7" s="80" t="s">
        <v>308</v>
      </c>
      <c r="AJ7" s="80" t="s">
        <v>309</v>
      </c>
      <c r="AK7" s="80" t="s">
        <v>310</v>
      </c>
      <c r="AL7" s="80" t="s">
        <v>311</v>
      </c>
      <c r="AM7" s="80" t="s">
        <v>281</v>
      </c>
      <c r="AN7" s="87" t="s">
        <v>143</v>
      </c>
      <c r="AO7" s="215" t="s">
        <v>630</v>
      </c>
      <c r="AP7" s="221" t="s">
        <v>631</v>
      </c>
      <c r="AQ7" s="222" t="s">
        <v>632</v>
      </c>
      <c r="AR7" s="216" t="s">
        <v>633</v>
      </c>
      <c r="AS7" s="119" t="s">
        <v>0</v>
      </c>
      <c r="AT7" s="191" t="s">
        <v>687</v>
      </c>
      <c r="AU7" s="191"/>
      <c r="AV7" s="53"/>
      <c r="AW7" s="53"/>
      <c r="AX7" s="53"/>
      <c r="AY7" s="54" t="s">
        <v>72</v>
      </c>
      <c r="AZ7" s="54" t="s">
        <v>259</v>
      </c>
      <c r="BA7" s="54" t="s">
        <v>284</v>
      </c>
      <c r="BB7" s="191"/>
      <c r="BC7" s="191" t="s">
        <v>24</v>
      </c>
      <c r="BD7" s="55" t="s">
        <v>1</v>
      </c>
      <c r="BE7" s="191" t="s">
        <v>524</v>
      </c>
      <c r="BF7" s="190"/>
      <c r="BG7" s="191"/>
      <c r="BH7" s="191"/>
      <c r="BI7" s="695" t="s">
        <v>678</v>
      </c>
      <c r="BJ7" s="696"/>
      <c r="BK7" s="696"/>
      <c r="BL7" s="696"/>
      <c r="BM7" s="697"/>
      <c r="BN7" s="695" t="s">
        <v>674</v>
      </c>
      <c r="BO7" s="696"/>
      <c r="BP7" s="696"/>
      <c r="BQ7" s="696"/>
      <c r="BR7" s="697"/>
      <c r="BS7" s="695" t="s">
        <v>688</v>
      </c>
      <c r="BT7" s="696"/>
      <c r="BU7" s="696"/>
      <c r="BV7" s="696"/>
      <c r="BW7" s="697"/>
      <c r="BX7" s="695" t="s">
        <v>680</v>
      </c>
      <c r="BY7" s="696"/>
      <c r="BZ7" s="696"/>
      <c r="CA7" s="696"/>
      <c r="CB7" s="697"/>
      <c r="CC7" s="695" t="s">
        <v>679</v>
      </c>
      <c r="CD7" s="696"/>
      <c r="CE7" s="696"/>
      <c r="CF7" s="696"/>
      <c r="CG7" s="697"/>
      <c r="CH7" s="695" t="s">
        <v>677</v>
      </c>
      <c r="CI7" s="696"/>
      <c r="CJ7" s="696"/>
      <c r="CK7" s="696"/>
      <c r="CL7" s="697"/>
      <c r="CM7" s="191" t="s">
        <v>864</v>
      </c>
      <c r="CN7" s="191" t="s">
        <v>557</v>
      </c>
      <c r="CO7" s="191" t="s">
        <v>560</v>
      </c>
      <c r="CP7" s="306" t="s">
        <v>678</v>
      </c>
      <c r="CQ7" s="306" t="s">
        <v>674</v>
      </c>
      <c r="CR7" s="306" t="s">
        <v>676</v>
      </c>
      <c r="CS7" s="306" t="s">
        <v>680</v>
      </c>
      <c r="CT7" s="306" t="s">
        <v>679</v>
      </c>
      <c r="CU7" s="307" t="s">
        <v>677</v>
      </c>
      <c r="CV7" s="299" t="s">
        <v>678</v>
      </c>
      <c r="CW7" s="175" t="s">
        <v>674</v>
      </c>
      <c r="CX7" s="175" t="s">
        <v>676</v>
      </c>
      <c r="CY7" s="175" t="s">
        <v>680</v>
      </c>
      <c r="CZ7" s="175" t="s">
        <v>679</v>
      </c>
      <c r="DA7" s="300" t="s">
        <v>677</v>
      </c>
      <c r="DB7" s="295" t="s">
        <v>697</v>
      </c>
      <c r="DC7" s="53" t="s">
        <v>21</v>
      </c>
      <c r="DD7" s="53" t="s">
        <v>3</v>
      </c>
      <c r="DE7" s="53" t="s">
        <v>27</v>
      </c>
      <c r="DG7" s="374" t="s">
        <v>927</v>
      </c>
      <c r="DH7" s="374" t="s">
        <v>858</v>
      </c>
      <c r="DI7" s="374" t="s">
        <v>859</v>
      </c>
      <c r="DJ7" s="374" t="s">
        <v>860</v>
      </c>
      <c r="DK7" s="374" t="s">
        <v>861</v>
      </c>
      <c r="DL7" s="374" t="s">
        <v>927</v>
      </c>
      <c r="DM7" s="374" t="s">
        <v>858</v>
      </c>
      <c r="DN7" s="374" t="s">
        <v>859</v>
      </c>
      <c r="DO7" s="374" t="s">
        <v>860</v>
      </c>
      <c r="DP7" s="374" t="s">
        <v>861</v>
      </c>
      <c r="DQ7" s="374" t="s">
        <v>927</v>
      </c>
      <c r="DR7" s="374" t="s">
        <v>858</v>
      </c>
      <c r="DS7" s="374" t="s">
        <v>859</v>
      </c>
      <c r="DT7" s="374" t="s">
        <v>860</v>
      </c>
      <c r="DU7" s="374" t="s">
        <v>861</v>
      </c>
      <c r="DV7" s="374" t="s">
        <v>927</v>
      </c>
      <c r="DW7" s="374" t="s">
        <v>858</v>
      </c>
      <c r="DX7" s="374" t="s">
        <v>859</v>
      </c>
      <c r="DY7" s="374" t="s">
        <v>860</v>
      </c>
      <c r="DZ7" s="374" t="s">
        <v>861</v>
      </c>
      <c r="EA7" s="374" t="s">
        <v>927</v>
      </c>
      <c r="EB7" s="374" t="s">
        <v>858</v>
      </c>
      <c r="EC7" s="374" t="s">
        <v>859</v>
      </c>
      <c r="ED7" s="374" t="s">
        <v>860</v>
      </c>
      <c r="EE7" s="374" t="s">
        <v>861</v>
      </c>
      <c r="EF7" s="374" t="s">
        <v>927</v>
      </c>
      <c r="EG7" s="374" t="s">
        <v>858</v>
      </c>
      <c r="EH7" s="374" t="s">
        <v>859</v>
      </c>
      <c r="EI7" s="374" t="s">
        <v>860</v>
      </c>
      <c r="EJ7" s="374" t="s">
        <v>861</v>
      </c>
    </row>
    <row r="8" spans="1:140" s="64" customFormat="1" ht="24" customHeight="1">
      <c r="A8" s="99">
        <v>0</v>
      </c>
      <c r="B8" s="170">
        <v>0</v>
      </c>
      <c r="C8" s="101" t="str">
        <f aca="true" t="shared" si="0" ref="C8:C39">IF(AO8="","",TRIM(AO8&amp;"　"&amp;AP8))</f>
        <v>東京　太郎</v>
      </c>
      <c r="D8" s="101" t="str">
        <f aca="true" t="shared" si="1" ref="D8:D39">IF(AO8="","",TRIM(AQ8&amp;" "&amp;AR8))</f>
        <v>ﾄｳｷｮｳ ﾀﾛｳ</v>
      </c>
      <c r="E8" s="99">
        <f>'JLA事務局用　※触らないで下さい'!$B$6</f>
        <v>0</v>
      </c>
      <c r="F8" s="99">
        <f>'JLA事務局用　※触らないで下さい'!$C$6</f>
        <v>0</v>
      </c>
      <c r="G8" s="99">
        <f>IF(AV8="男",1,IF(AV8="女",2,99))</f>
        <v>99</v>
      </c>
      <c r="H8" s="170" t="str">
        <f>TEXT(BC8,"yyyy/mm/dd")</f>
        <v>1999/09/01</v>
      </c>
      <c r="I8" s="99"/>
      <c r="J8" s="99">
        <f>IF(BA8="","",BA8)</f>
        <v>3</v>
      </c>
      <c r="K8" s="99"/>
      <c r="L8" s="99"/>
      <c r="M8" s="99">
        <f>MID(AU8,2,7)</f>
      </c>
      <c r="N8" s="99" t="e">
        <f>JLA事務局用　※触らないで下さい!#REF!</f>
        <v>#REF!</v>
      </c>
      <c r="O8" s="99" t="e">
        <f>JLA事務局用　※触らないで下さい!#REF!</f>
        <v>#REF!</v>
      </c>
      <c r="P8" s="99"/>
      <c r="Q8" s="99"/>
      <c r="R8" s="99">
        <v>1</v>
      </c>
      <c r="S8" s="99">
        <f aca="true" t="shared" si="2" ref="S8:S39">IF(T8="","",$CP$7)</f>
      </c>
      <c r="T8" s="99">
        <f>IF(CP8="","",CP8)</f>
      </c>
      <c r="U8" s="99">
        <f aca="true" t="shared" si="3" ref="U8:U39">IF(V8="","",$CQ$7)</f>
      </c>
      <c r="V8" s="99">
        <f>IF(CQ8="","",CQ8)</f>
      </c>
      <c r="W8" s="99">
        <f aca="true" t="shared" si="4" ref="W8:W39">IF(X8="","",$CR$7)</f>
      </c>
      <c r="X8" s="99">
        <f>IF(CR8="","",CR8)</f>
      </c>
      <c r="Y8" s="99">
        <f aca="true" t="shared" si="5" ref="Y8:Y39">IF(Z8="","",$CS$7)</f>
      </c>
      <c r="Z8" s="99">
        <f>IF(CS8="","",CS8)</f>
      </c>
      <c r="AA8" s="99">
        <f aca="true" t="shared" si="6" ref="AA8:AA39">IF(AB8="","",$CT$7)</f>
      </c>
      <c r="AB8" s="99">
        <f>IF(CT8="","",CT8)</f>
      </c>
      <c r="AC8" s="99">
        <f aca="true" t="shared" si="7" ref="AC8:AC39">IF(AD8="","",$CU$7)</f>
      </c>
      <c r="AD8" s="99">
        <f>IF(CU8="","",CU8)</f>
      </c>
      <c r="AE8" s="99" t="e">
        <f>IF(AF8="","",#REF!)</f>
        <v>#REF!</v>
      </c>
      <c r="AF8" s="99" t="e">
        <f>IF(#REF!="","",#REF!)</f>
        <v>#REF!</v>
      </c>
      <c r="AG8" s="99"/>
      <c r="AH8" s="99"/>
      <c r="AI8" s="99"/>
      <c r="AJ8" s="99"/>
      <c r="AK8" s="99"/>
      <c r="AL8" s="99"/>
      <c r="AM8" s="99"/>
      <c r="AN8" s="100" t="s">
        <v>92</v>
      </c>
      <c r="AO8" s="262" t="s">
        <v>634</v>
      </c>
      <c r="AP8" s="263" t="s">
        <v>635</v>
      </c>
      <c r="AQ8" s="262" t="s">
        <v>636</v>
      </c>
      <c r="AR8" s="263" t="s">
        <v>637</v>
      </c>
      <c r="AS8" s="99" t="s">
        <v>25</v>
      </c>
      <c r="AT8" s="288" t="s">
        <v>646</v>
      </c>
      <c r="AU8" s="264"/>
      <c r="AV8" s="99"/>
      <c r="AW8" s="99"/>
      <c r="AX8" s="99"/>
      <c r="AY8" s="266" t="s">
        <v>663</v>
      </c>
      <c r="AZ8" s="99"/>
      <c r="BA8" s="99">
        <v>3</v>
      </c>
      <c r="BB8" s="99"/>
      <c r="BC8" s="265">
        <v>36404</v>
      </c>
      <c r="BD8" s="99">
        <f>IF(BC8="","",DATEDIF(BC8,'様式 A-4（チーム情報・チームＰＲ）'!$G$2,"Y"))</f>
        <v>21</v>
      </c>
      <c r="BE8" s="286" t="s">
        <v>667</v>
      </c>
      <c r="BF8" s="99"/>
      <c r="BG8" s="99"/>
      <c r="BH8" s="101"/>
      <c r="BI8" s="308"/>
      <c r="BJ8" s="309" t="s">
        <v>689</v>
      </c>
      <c r="BK8" s="310"/>
      <c r="BL8" s="309" t="s">
        <v>690</v>
      </c>
      <c r="BM8" s="311"/>
      <c r="BN8" s="308" t="s">
        <v>691</v>
      </c>
      <c r="BO8" s="309" t="s">
        <v>689</v>
      </c>
      <c r="BP8" s="310" t="s">
        <v>692</v>
      </c>
      <c r="BQ8" s="309" t="s">
        <v>690</v>
      </c>
      <c r="BR8" s="311" t="s">
        <v>693</v>
      </c>
      <c r="BS8" s="308"/>
      <c r="BT8" s="309" t="s">
        <v>689</v>
      </c>
      <c r="BU8" s="310"/>
      <c r="BV8" s="309" t="s">
        <v>690</v>
      </c>
      <c r="BW8" s="311"/>
      <c r="BX8" s="308"/>
      <c r="BY8" s="309" t="s">
        <v>689</v>
      </c>
      <c r="BZ8" s="310"/>
      <c r="CA8" s="309" t="s">
        <v>690</v>
      </c>
      <c r="CB8" s="311"/>
      <c r="CC8" s="308"/>
      <c r="CD8" s="309" t="s">
        <v>689</v>
      </c>
      <c r="CE8" s="310"/>
      <c r="CF8" s="309" t="s">
        <v>690</v>
      </c>
      <c r="CG8" s="311"/>
      <c r="CH8" s="308"/>
      <c r="CI8" s="309" t="s">
        <v>689</v>
      </c>
      <c r="CJ8" s="310"/>
      <c r="CK8" s="309" t="s">
        <v>690</v>
      </c>
      <c r="CL8" s="311"/>
      <c r="CM8" s="99" t="s">
        <v>2</v>
      </c>
      <c r="CN8" s="99" t="s">
        <v>558</v>
      </c>
      <c r="CO8" s="266"/>
      <c r="CP8" s="100"/>
      <c r="CQ8" s="100"/>
      <c r="CR8" s="100"/>
      <c r="CS8" s="100"/>
      <c r="CT8" s="100"/>
      <c r="CU8" s="297"/>
      <c r="CV8" s="301"/>
      <c r="CW8" s="100"/>
      <c r="CX8" s="100"/>
      <c r="CY8" s="100"/>
      <c r="CZ8" s="100"/>
      <c r="DA8" s="302"/>
      <c r="DB8" s="298"/>
      <c r="DC8" s="99">
        <f>COUNTA(CP8:DB8)</f>
        <v>0</v>
      </c>
      <c r="DD8" s="99">
        <f aca="true" t="shared" si="8" ref="DD8:DD39">IF(DC8&lt;=$EN$121,DC8,$EN$121)</f>
        <v>0</v>
      </c>
      <c r="DE8" s="99">
        <f aca="true" t="shared" si="9" ref="DE8:DE39">IF(DC8&lt;=$EN$121,0,DC8-$EN$121)</f>
        <v>0</v>
      </c>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row>
    <row r="9" spans="1:140" s="64" customFormat="1" ht="24" customHeight="1" thickBot="1">
      <c r="A9" s="99">
        <v>0</v>
      </c>
      <c r="B9" s="170">
        <v>0</v>
      </c>
      <c r="C9" s="101" t="str">
        <f t="shared" si="0"/>
        <v>品川　勇樹</v>
      </c>
      <c r="D9" s="101" t="str">
        <f t="shared" si="1"/>
        <v>ｼﾅｶﾞﾜ ﾕｳｷ</v>
      </c>
      <c r="E9" s="99">
        <f>'JLA事務局用　※触らないで下さい'!$B$6</f>
        <v>0</v>
      </c>
      <c r="F9" s="99">
        <f>'JLA事務局用　※触らないで下さい'!$C$6</f>
        <v>0</v>
      </c>
      <c r="G9" s="99">
        <f>IF(AV9="男",1,IF(AV9="女",2,99))</f>
        <v>99</v>
      </c>
      <c r="H9" s="170" t="str">
        <f aca="true" t="shared" si="10" ref="H9:H99">TEXT(BC9,"yyyy/mm/dd")</f>
        <v>2000/05/05</v>
      </c>
      <c r="I9" s="99"/>
      <c r="J9" s="99">
        <f aca="true" t="shared" si="11" ref="J9:J99">IF(BA9="","",BA9)</f>
        <v>2</v>
      </c>
      <c r="K9" s="99"/>
      <c r="L9" s="99"/>
      <c r="M9" s="99">
        <f aca="true" t="shared" si="12" ref="M9:M99">MID(AU9,2,7)</f>
      </c>
      <c r="N9" s="99" t="e">
        <f>JLA事務局用　※触らないで下さい!#REF!</f>
        <v>#REF!</v>
      </c>
      <c r="O9" s="99" t="e">
        <f>JLA事務局用　※触らないで下さい!#REF!</f>
        <v>#REF!</v>
      </c>
      <c r="P9" s="99"/>
      <c r="Q9" s="99"/>
      <c r="R9" s="99">
        <v>1</v>
      </c>
      <c r="S9" s="99">
        <f t="shared" si="2"/>
      </c>
      <c r="T9" s="99">
        <f aca="true" t="shared" si="13" ref="T9:T99">IF(CP9="","",CP9)</f>
      </c>
      <c r="U9" s="99">
        <f t="shared" si="3"/>
      </c>
      <c r="V9" s="99">
        <f aca="true" t="shared" si="14" ref="V9:V99">IF(CQ9="","",CQ9)</f>
      </c>
      <c r="W9" s="99">
        <f t="shared" si="4"/>
      </c>
      <c r="X9" s="99">
        <f aca="true" t="shared" si="15" ref="X9:X99">IF(CR9="","",CR9)</f>
      </c>
      <c r="Y9" s="99">
        <f t="shared" si="5"/>
      </c>
      <c r="Z9" s="99">
        <f aca="true" t="shared" si="16" ref="Z9:Z99">IF(CS9="","",CS9)</f>
      </c>
      <c r="AA9" s="99">
        <f t="shared" si="6"/>
      </c>
      <c r="AB9" s="99">
        <f aca="true" t="shared" si="17" ref="AB9:AB99">IF(CT9="","",CT9)</f>
      </c>
      <c r="AC9" s="99">
        <f t="shared" si="7"/>
      </c>
      <c r="AD9" s="99">
        <f aca="true" t="shared" si="18" ref="AD9:AD99">IF(CU9="","",CU9)</f>
      </c>
      <c r="AE9" s="99" t="e">
        <f>IF(AF9="","",#REF!)</f>
        <v>#REF!</v>
      </c>
      <c r="AF9" s="99" t="e">
        <f>IF(#REF!="","",#REF!)</f>
        <v>#REF!</v>
      </c>
      <c r="AG9" s="99"/>
      <c r="AH9" s="99"/>
      <c r="AI9" s="99"/>
      <c r="AJ9" s="99"/>
      <c r="AK9" s="99"/>
      <c r="AL9" s="99"/>
      <c r="AM9" s="99"/>
      <c r="AN9" s="100" t="s">
        <v>92</v>
      </c>
      <c r="AO9" s="262" t="s">
        <v>638</v>
      </c>
      <c r="AP9" s="263" t="s">
        <v>639</v>
      </c>
      <c r="AQ9" s="262" t="s">
        <v>640</v>
      </c>
      <c r="AR9" s="263" t="s">
        <v>641</v>
      </c>
      <c r="AS9" s="99" t="s">
        <v>25</v>
      </c>
      <c r="AT9" s="288" t="s">
        <v>647</v>
      </c>
      <c r="AU9" s="267"/>
      <c r="AV9" s="99"/>
      <c r="AW9" s="99"/>
      <c r="AX9" s="99"/>
      <c r="AY9" s="266" t="s">
        <v>652</v>
      </c>
      <c r="AZ9" s="99"/>
      <c r="BA9" s="99">
        <v>2</v>
      </c>
      <c r="BB9" s="99"/>
      <c r="BC9" s="265">
        <v>36651</v>
      </c>
      <c r="BD9" s="99">
        <f>IF(BC9="","",DATEDIF(BC9,'様式 A-4（チーム情報・チームＰＲ）'!$G$2,"Y"))</f>
        <v>20</v>
      </c>
      <c r="BE9" s="286" t="s">
        <v>671</v>
      </c>
      <c r="BF9" s="265"/>
      <c r="BG9" s="99"/>
      <c r="BH9" s="101"/>
      <c r="BI9" s="308"/>
      <c r="BJ9" s="309" t="s">
        <v>689</v>
      </c>
      <c r="BK9" s="310"/>
      <c r="BL9" s="309" t="s">
        <v>690</v>
      </c>
      <c r="BM9" s="311"/>
      <c r="BN9" s="308"/>
      <c r="BO9" s="309" t="s">
        <v>689</v>
      </c>
      <c r="BP9" s="310"/>
      <c r="BQ9" s="309" t="s">
        <v>690</v>
      </c>
      <c r="BR9" s="311"/>
      <c r="BS9" s="308"/>
      <c r="BT9" s="309" t="s">
        <v>689</v>
      </c>
      <c r="BU9" s="310"/>
      <c r="BV9" s="309" t="s">
        <v>690</v>
      </c>
      <c r="BW9" s="311"/>
      <c r="BX9" s="308" t="s">
        <v>694</v>
      </c>
      <c r="BY9" s="309" t="s">
        <v>689</v>
      </c>
      <c r="BZ9" s="310" t="s">
        <v>695</v>
      </c>
      <c r="CA9" s="309" t="s">
        <v>690</v>
      </c>
      <c r="CB9" s="311" t="s">
        <v>691</v>
      </c>
      <c r="CC9" s="308"/>
      <c r="CD9" s="309" t="s">
        <v>689</v>
      </c>
      <c r="CE9" s="310"/>
      <c r="CF9" s="309" t="s">
        <v>690</v>
      </c>
      <c r="CG9" s="311"/>
      <c r="CH9" s="308"/>
      <c r="CI9" s="309" t="s">
        <v>689</v>
      </c>
      <c r="CJ9" s="310"/>
      <c r="CK9" s="309" t="s">
        <v>690</v>
      </c>
      <c r="CL9" s="311"/>
      <c r="CM9" s="99" t="s">
        <v>2</v>
      </c>
      <c r="CN9" s="99" t="s">
        <v>559</v>
      </c>
      <c r="CO9" s="266"/>
      <c r="CP9" s="100"/>
      <c r="CQ9" s="100"/>
      <c r="CR9" s="100"/>
      <c r="CS9" s="100"/>
      <c r="CT9" s="100"/>
      <c r="CU9" s="297"/>
      <c r="CV9" s="303"/>
      <c r="CW9" s="304"/>
      <c r="CX9" s="304"/>
      <c r="CY9" s="304"/>
      <c r="CZ9" s="304"/>
      <c r="DA9" s="305"/>
      <c r="DB9" s="298"/>
      <c r="DC9" s="99">
        <f>COUNTA(CP9:DB9)</f>
        <v>0</v>
      </c>
      <c r="DD9" s="99">
        <f t="shared" si="8"/>
        <v>0</v>
      </c>
      <c r="DE9" s="99">
        <f t="shared" si="9"/>
        <v>0</v>
      </c>
      <c r="DG9" s="370"/>
      <c r="DH9" s="370"/>
      <c r="DI9" s="370"/>
      <c r="DJ9" s="37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row>
    <row r="10" spans="1:141" ht="54" customHeight="1">
      <c r="A10" s="37">
        <f>IF('JLA事務局用　※触らないで下さい'!$A$6="","",'JLA事務局用　※触らないで下さい'!$A$6)</f>
      </c>
      <c r="B10" s="171"/>
      <c r="C10" s="58">
        <f>IF(AO10="","",TRIM(AO10&amp;"　"&amp;AP10))</f>
      </c>
      <c r="D10" s="58">
        <f t="shared" si="1"/>
      </c>
      <c r="E10" s="195">
        <f>'JLA事務局用　※触らないで下さい'!$B$6</f>
        <v>0</v>
      </c>
      <c r="F10" s="195">
        <f>'JLA事務局用　※触らないで下さい'!$C$6</f>
        <v>0</v>
      </c>
      <c r="G10" s="37" t="str">
        <f>AS10</f>
        <v>男</v>
      </c>
      <c r="H10" s="171" t="str">
        <f t="shared" si="10"/>
        <v>1900/01/00</v>
      </c>
      <c r="I10" s="37"/>
      <c r="J10" s="37">
        <f t="shared" si="11"/>
      </c>
      <c r="K10" s="37"/>
      <c r="L10" s="37"/>
      <c r="M10" s="57">
        <f t="shared" si="12"/>
      </c>
      <c r="N10" s="37" t="e">
        <f>JLA事務局用　※触らないで下さい!#REF!</f>
        <v>#REF!</v>
      </c>
      <c r="O10" s="37" t="e">
        <f>JLA事務局用　※触らないで下さい!#REF!</f>
        <v>#REF!</v>
      </c>
      <c r="P10" s="37"/>
      <c r="Q10" s="37"/>
      <c r="R10" s="37">
        <v>1</v>
      </c>
      <c r="S10" s="37" t="str">
        <f t="shared" si="2"/>
        <v>障害物ｽｲﾑ
200m</v>
      </c>
      <c r="T10" s="37" t="str">
        <f t="shared" si="13"/>
        <v>:.</v>
      </c>
      <c r="U10" s="37" t="str">
        <f t="shared" si="3"/>
        <v>ﾏﾈｷﾝｷｬﾘｰ
50m</v>
      </c>
      <c r="V10" s="37" t="str">
        <f t="shared" si="14"/>
        <v>:.</v>
      </c>
      <c r="W10" s="37" t="str">
        <f t="shared" si="4"/>
        <v>ﾚｽｷｭｰﾒﾄﾞﾚｰ100m</v>
      </c>
      <c r="X10" s="37" t="str">
        <f t="shared" si="15"/>
        <v>:.</v>
      </c>
      <c r="Y10" s="37" t="str">
        <f t="shared" si="5"/>
        <v>ﾏﾈｷﾝｷｬﾘｰ･
ｳｨｽﾞﾌｨﾝ
100m</v>
      </c>
      <c r="Z10" s="37" t="str">
        <f t="shared" si="16"/>
        <v>:.</v>
      </c>
      <c r="AA10" s="37" t="str">
        <f t="shared" si="6"/>
        <v>ﾏﾈｷﾝﾄｳ･
ｳｨｽﾞﾌｨﾝ
100m</v>
      </c>
      <c r="AB10" s="37" t="str">
        <f t="shared" si="17"/>
        <v>:.</v>
      </c>
      <c r="AC10" s="37" t="str">
        <f t="shared" si="7"/>
        <v>ｽｰﾊﾟｰﾗｲﾌｾｰﾊﾞｰ
200m</v>
      </c>
      <c r="AD10" s="37" t="str">
        <f t="shared" si="18"/>
        <v>:.</v>
      </c>
      <c r="AE10" s="37" t="e">
        <f>IF(AF10="","",#REF!)</f>
        <v>#REF!</v>
      </c>
      <c r="AF10" s="37" t="e">
        <f>IF(#REF!="","",#REF!)</f>
        <v>#REF!</v>
      </c>
      <c r="AG10" s="37"/>
      <c r="AH10" s="37"/>
      <c r="AI10" s="37"/>
      <c r="AJ10" s="37"/>
      <c r="AK10" s="37"/>
      <c r="AL10" s="37"/>
      <c r="AM10" s="37"/>
      <c r="AN10" s="57" t="s">
        <v>93</v>
      </c>
      <c r="AO10" s="219"/>
      <c r="AP10" s="220"/>
      <c r="AQ10" s="219"/>
      <c r="AR10" s="220"/>
      <c r="AS10" s="37" t="s">
        <v>25</v>
      </c>
      <c r="AT10" s="36"/>
      <c r="AU10" s="36"/>
      <c r="AV10" s="34"/>
      <c r="AW10" s="34"/>
      <c r="AX10" s="34"/>
      <c r="AY10" s="284"/>
      <c r="AZ10" s="34"/>
      <c r="BA10" s="34"/>
      <c r="BB10" s="34"/>
      <c r="BC10" s="35"/>
      <c r="BD10" s="37">
        <f>IF(BC10="","",DATEDIF(BC10,'様式 A-4（チーム情報・チームＰＲ）'!$G$2,"Y"))</f>
      </c>
      <c r="BE10" s="287"/>
      <c r="BF10" s="312"/>
      <c r="BG10" s="37"/>
      <c r="BH10" s="58"/>
      <c r="BI10" s="289"/>
      <c r="BJ10" s="309" t="s">
        <v>689</v>
      </c>
      <c r="BK10" s="290"/>
      <c r="BL10" s="309" t="s">
        <v>690</v>
      </c>
      <c r="BM10" s="291"/>
      <c r="BN10" s="289"/>
      <c r="BO10" s="309" t="s">
        <v>689</v>
      </c>
      <c r="BP10" s="290"/>
      <c r="BQ10" s="309" t="s">
        <v>690</v>
      </c>
      <c r="BR10" s="291"/>
      <c r="BS10" s="289"/>
      <c r="BT10" s="309" t="s">
        <v>689</v>
      </c>
      <c r="BU10" s="290"/>
      <c r="BV10" s="309" t="s">
        <v>690</v>
      </c>
      <c r="BW10" s="291"/>
      <c r="BX10" s="289"/>
      <c r="BY10" s="309" t="s">
        <v>689</v>
      </c>
      <c r="BZ10" s="290"/>
      <c r="CA10" s="309" t="s">
        <v>690</v>
      </c>
      <c r="CB10" s="291"/>
      <c r="CC10" s="289"/>
      <c r="CD10" s="309" t="s">
        <v>689</v>
      </c>
      <c r="CE10" s="290"/>
      <c r="CF10" s="309" t="s">
        <v>690</v>
      </c>
      <c r="CG10" s="291"/>
      <c r="CH10" s="289"/>
      <c r="CI10" s="309" t="s">
        <v>689</v>
      </c>
      <c r="CJ10" s="290"/>
      <c r="CK10" s="309" t="s">
        <v>690</v>
      </c>
      <c r="CL10" s="291"/>
      <c r="CM10" s="203"/>
      <c r="CN10" s="203"/>
      <c r="CO10" s="204"/>
      <c r="CP10" s="313" t="str">
        <f>BI10&amp;":"&amp;BK10&amp;"."&amp;BM10</f>
        <v>:.</v>
      </c>
      <c r="CQ10" s="313" t="str">
        <f>BN10&amp;":"&amp;BP10&amp;"."&amp;BR10</f>
        <v>:.</v>
      </c>
      <c r="CR10" s="313" t="str">
        <f>BS10&amp;":"&amp;BU10&amp;"."&amp;BW10</f>
        <v>:.</v>
      </c>
      <c r="CS10" s="313" t="str">
        <f>BX10&amp;":"&amp;BZ10&amp;"."&amp;CB10</f>
        <v>:.</v>
      </c>
      <c r="CT10" s="313" t="str">
        <f>CC10&amp;":"&amp;CE10&amp;"."&amp;CG10</f>
        <v>:.</v>
      </c>
      <c r="CU10" s="313" t="str">
        <f>CH10&amp;":"&amp;CJ10&amp;"."&amp;CL10</f>
        <v>:.</v>
      </c>
      <c r="CV10" s="314">
        <f aca="true" t="shared" si="19" ref="CV10:CV41">COUNTIF(CP10,":.")</f>
        <v>1</v>
      </c>
      <c r="CW10" s="314">
        <f aca="true" t="shared" si="20" ref="CW10:CW41">COUNTIF(CQ10,":.")</f>
        <v>1</v>
      </c>
      <c r="CX10" s="314">
        <f aca="true" t="shared" si="21" ref="CX10:CX41">COUNTIF(CR10,":.")</f>
        <v>1</v>
      </c>
      <c r="CY10" s="314">
        <f aca="true" t="shared" si="22" ref="CY10:CY41">COUNTIF(CS10,":.")</f>
        <v>1</v>
      </c>
      <c r="CZ10" s="314">
        <f aca="true" t="shared" si="23" ref="CZ10:CZ41">COUNTIF(CT10,":.")</f>
        <v>1</v>
      </c>
      <c r="DA10" s="314">
        <f aca="true" t="shared" si="24" ref="DA10:DA41">COUNTIF(CU10,":.")</f>
        <v>1</v>
      </c>
      <c r="DB10" s="315">
        <f>SUM(CV10:DA10)</f>
        <v>6</v>
      </c>
      <c r="DC10" s="37">
        <f>6-DB10</f>
        <v>0</v>
      </c>
      <c r="DD10" s="59">
        <f t="shared" si="8"/>
        <v>0</v>
      </c>
      <c r="DE10" s="59">
        <f t="shared" si="9"/>
        <v>0</v>
      </c>
      <c r="DG10" s="371">
        <f>_xlfn.COUNTIFS($AY$10,"学生
(資格有り)",CV10,"0")</f>
        <v>0</v>
      </c>
      <c r="DH10" s="371">
        <f>_xlfn.COUNTIFS($AY$10,"学生
(資格無し・ｵｰﾌﾟﾝ参加)",CV10,"0")</f>
        <v>0</v>
      </c>
      <c r="DI10" s="371">
        <f>_xlfn.COUNTIFS($AY$10,"社会人
(ｵｰﾌﾟﾝ参加)",CV10,"0")</f>
        <v>0</v>
      </c>
      <c r="DJ10" s="371">
        <f>_xlfn.COUNTIFS($AY$10,"高校生
(ｵｰﾌﾟﾝ参加)",CV10,"0")</f>
        <v>0</v>
      </c>
      <c r="DK10" s="371">
        <f>_xlfn.COUNTIFS($AY$10,"中学生
(ｵｰﾌﾟﾝ参加)",CV10,"0")</f>
        <v>0</v>
      </c>
      <c r="DL10" s="371">
        <f>_xlfn.COUNTIFS($AY$10,"学生
(資格有り)",$CW$10,"0")</f>
        <v>0</v>
      </c>
      <c r="DM10" s="371">
        <f>_xlfn.COUNTIFS($AY$10,"学生
(資格無し・ｵｰﾌﾟﾝ参加)",$CW$10,"0")</f>
        <v>0</v>
      </c>
      <c r="DN10" s="371">
        <f>_xlfn.COUNTIFS($AY$10,"社会人
(ｵｰﾌﾟﾝ参加)",$CW$10,"0")</f>
        <v>0</v>
      </c>
      <c r="DO10" s="371">
        <f>_xlfn.COUNTIFS($AY$10,"高校生
(ｵｰﾌﾟﾝ参加)",$CW$10,"0")</f>
        <v>0</v>
      </c>
      <c r="DP10" s="371">
        <f>_xlfn.COUNTIFS($AY$10,"中学生
(ｵｰﾌﾟﾝ参加)",$CW$10,"0")</f>
        <v>0</v>
      </c>
      <c r="DQ10" s="371">
        <f>_xlfn.COUNTIFS($AY$10,"学生
(資格有り)",$CX$10,"0")</f>
        <v>0</v>
      </c>
      <c r="DR10" s="371">
        <f>_xlfn.COUNTIFS($AY$10,"学生
(資格無し・ｵｰﾌﾟﾝ参加)",$CX$10,"0")</f>
        <v>0</v>
      </c>
      <c r="DS10" s="371">
        <f>_xlfn.COUNTIFS($AY$10,"社会人
(ｵｰﾌﾟﾝ参加)",$CX$10,"0")</f>
        <v>0</v>
      </c>
      <c r="DT10" s="371">
        <f>_xlfn.COUNTIFS($AY$10,"高校生
(ｵｰﾌﾟﾝ参加)",$CX$10,"0")</f>
        <v>0</v>
      </c>
      <c r="DU10" s="371">
        <f>_xlfn.COUNTIFS($AY$10,"中学生
(ｵｰﾌﾟﾝ参加)",$CX$10,"0")</f>
        <v>0</v>
      </c>
      <c r="DV10" s="371">
        <f>_xlfn.COUNTIFS($AY$10,"学生
(資格有り)",$CY$10,"0")</f>
        <v>0</v>
      </c>
      <c r="DW10" s="371">
        <f>_xlfn.COUNTIFS($AY$10,"学生
(資格無し・ｵｰﾌﾟﾝ参加)",$CY$10,"0")</f>
        <v>0</v>
      </c>
      <c r="DX10" s="371">
        <f>_xlfn.COUNTIFS($AY$10,"社会人
(ｵｰﾌﾟﾝ参加)",$CY$10,"0")</f>
        <v>0</v>
      </c>
      <c r="DY10" s="371">
        <f>_xlfn.COUNTIFS($AY$10,"高校生
(ｵｰﾌﾟﾝ参加)",$CY$10,"0")</f>
        <v>0</v>
      </c>
      <c r="DZ10" s="371">
        <f>_xlfn.COUNTIFS($AY$10,"中学生
(ｵｰﾌﾟﾝ参加)",$CY$10,"0")</f>
        <v>0</v>
      </c>
      <c r="EA10" s="371">
        <f>_xlfn.COUNTIFS($AY$10,"学生
(資格有り)",$CZ$10,"0")</f>
        <v>0</v>
      </c>
      <c r="EB10" s="371">
        <f>_xlfn.COUNTIFS($AY$10,"学生
(資格無し・ｵｰﾌﾟﾝ参加)",$CZ$10,"0")</f>
        <v>0</v>
      </c>
      <c r="EC10" s="371">
        <f>_xlfn.COUNTIFS($AY$10,"社会人
(ｵｰﾌﾟﾝ参加)",$CZ$10,"0")</f>
        <v>0</v>
      </c>
      <c r="ED10" s="371">
        <f>_xlfn.COUNTIFS($AY$10,"高校生
(ｵｰﾌﾟﾝ参加)",$CZ$10,"0")</f>
        <v>0</v>
      </c>
      <c r="EE10" s="371">
        <f>_xlfn.COUNTIFS($AY$10,"中学生
(ｵｰﾌﾟﾝ参加)",$CZ$10,"0")</f>
        <v>0</v>
      </c>
      <c r="EF10" s="371">
        <f>_xlfn.COUNTIFS($AY$10,"学生
(資格有り)",$DA$10,"0")</f>
        <v>0</v>
      </c>
      <c r="EG10" s="371">
        <f>_xlfn.COUNTIFS($AY$10,"学生
(資格無し・ｵｰﾌﾟﾝ参加)",$DA$10,"0")</f>
        <v>0</v>
      </c>
      <c r="EH10" s="371">
        <f>_xlfn.COUNTIFS($AY$10,"社会人
(ｵｰﾌﾟﾝ参加)",$DA$10,"0")</f>
        <v>0</v>
      </c>
      <c r="EI10" s="371">
        <f>_xlfn.COUNTIFS($AY$10,"高校生
(ｵｰﾌﾟﾝ参加)",$DA$10,"0")</f>
        <v>0</v>
      </c>
      <c r="EJ10" s="371">
        <f>_xlfn.COUNTIFS($AY$10,"中学生
(ｵｰﾌﾟﾝ参加)",$DA$10,"0")</f>
        <v>0</v>
      </c>
      <c r="EK10" s="56" t="s">
        <v>691</v>
      </c>
    </row>
    <row r="11" spans="1:141" ht="54" customHeight="1">
      <c r="A11" s="37">
        <f>IF('JLA事務局用　※触らないで下さい'!$A$6="","",'JLA事務局用　※触らないで下さい'!$A$6)</f>
      </c>
      <c r="B11" s="171"/>
      <c r="C11" s="58">
        <f t="shared" si="0"/>
      </c>
      <c r="D11" s="58">
        <f t="shared" si="1"/>
      </c>
      <c r="E11" s="195">
        <f>'JLA事務局用　※触らないで下さい'!$B$6</f>
        <v>0</v>
      </c>
      <c r="F11" s="195">
        <f>'JLA事務局用　※触らないで下さい'!$C$6</f>
        <v>0</v>
      </c>
      <c r="G11" s="37" t="str">
        <f aca="true" t="shared" si="25" ref="G11:G99">AS11</f>
        <v>男</v>
      </c>
      <c r="H11" s="171" t="str">
        <f t="shared" si="10"/>
        <v>1900/01/00</v>
      </c>
      <c r="I11" s="37"/>
      <c r="J11" s="37">
        <f t="shared" si="11"/>
      </c>
      <c r="K11" s="37"/>
      <c r="L11" s="37"/>
      <c r="M11" s="57">
        <f t="shared" si="12"/>
      </c>
      <c r="N11" s="37" t="e">
        <f>JLA事務局用　※触らないで下さい!#REF!</f>
        <v>#REF!</v>
      </c>
      <c r="O11" s="37" t="e">
        <f>JLA事務局用　※触らないで下さい!#REF!</f>
        <v>#REF!</v>
      </c>
      <c r="P11" s="37"/>
      <c r="Q11" s="37"/>
      <c r="R11" s="37">
        <v>1</v>
      </c>
      <c r="S11" s="37" t="str">
        <f t="shared" si="2"/>
        <v>障害物ｽｲﾑ
200m</v>
      </c>
      <c r="T11" s="37" t="str">
        <f t="shared" si="13"/>
        <v>:.</v>
      </c>
      <c r="U11" s="37" t="str">
        <f t="shared" si="3"/>
        <v>ﾏﾈｷﾝｷｬﾘｰ
50m</v>
      </c>
      <c r="V11" s="37" t="str">
        <f t="shared" si="14"/>
        <v>:.</v>
      </c>
      <c r="W11" s="37" t="str">
        <f t="shared" si="4"/>
        <v>ﾚｽｷｭｰﾒﾄﾞﾚｰ100m</v>
      </c>
      <c r="X11" s="37" t="str">
        <f t="shared" si="15"/>
        <v>:.</v>
      </c>
      <c r="Y11" s="37" t="str">
        <f t="shared" si="5"/>
        <v>ﾏﾈｷﾝｷｬﾘｰ･
ｳｨｽﾞﾌｨﾝ
100m</v>
      </c>
      <c r="Z11" s="37" t="str">
        <f t="shared" si="16"/>
        <v>:.</v>
      </c>
      <c r="AA11" s="37" t="str">
        <f t="shared" si="6"/>
        <v>ﾏﾈｷﾝﾄｳ･
ｳｨｽﾞﾌｨﾝ
100m</v>
      </c>
      <c r="AB11" s="37" t="str">
        <f t="shared" si="17"/>
        <v>:.</v>
      </c>
      <c r="AC11" s="37" t="str">
        <f t="shared" si="7"/>
        <v>ｽｰﾊﾟｰﾗｲﾌｾｰﾊﾞｰ
200m</v>
      </c>
      <c r="AD11" s="37" t="str">
        <f t="shared" si="18"/>
        <v>:.</v>
      </c>
      <c r="AE11" s="37" t="e">
        <f>IF(AF11="","",#REF!)</f>
        <v>#REF!</v>
      </c>
      <c r="AF11" s="37" t="e">
        <f>IF(#REF!="","",#REF!)</f>
        <v>#REF!</v>
      </c>
      <c r="AG11" s="37"/>
      <c r="AH11" s="37"/>
      <c r="AI11" s="37"/>
      <c r="AJ11" s="37"/>
      <c r="AK11" s="37"/>
      <c r="AL11" s="37"/>
      <c r="AM11" s="37"/>
      <c r="AN11" s="57" t="s">
        <v>94</v>
      </c>
      <c r="AO11" s="219"/>
      <c r="AP11" s="220"/>
      <c r="AQ11" s="219"/>
      <c r="AR11" s="220"/>
      <c r="AS11" s="37" t="s">
        <v>25</v>
      </c>
      <c r="AT11" s="36"/>
      <c r="AU11" s="36"/>
      <c r="AV11" s="34"/>
      <c r="AW11" s="34"/>
      <c r="AX11" s="34"/>
      <c r="AY11" s="284"/>
      <c r="AZ11" s="34"/>
      <c r="BA11" s="34"/>
      <c r="BB11" s="34"/>
      <c r="BC11" s="35"/>
      <c r="BD11" s="37">
        <f>IF(BC11="","",DATEDIF(BC11,'様式 A-4（チーム情報・チームＰＲ）'!$G$2,"Y"))</f>
      </c>
      <c r="BE11" s="287"/>
      <c r="BF11" s="312"/>
      <c r="BG11" s="37"/>
      <c r="BH11" s="58"/>
      <c r="BI11" s="289"/>
      <c r="BJ11" s="309" t="s">
        <v>689</v>
      </c>
      <c r="BK11" s="290"/>
      <c r="BL11" s="309" t="s">
        <v>690</v>
      </c>
      <c r="BM11" s="291"/>
      <c r="BN11" s="289"/>
      <c r="BO11" s="309" t="s">
        <v>689</v>
      </c>
      <c r="BP11" s="290"/>
      <c r="BQ11" s="309" t="s">
        <v>690</v>
      </c>
      <c r="BR11" s="291"/>
      <c r="BS11" s="289"/>
      <c r="BT11" s="309" t="s">
        <v>689</v>
      </c>
      <c r="BU11" s="290"/>
      <c r="BV11" s="309" t="s">
        <v>690</v>
      </c>
      <c r="BW11" s="291"/>
      <c r="BX11" s="289"/>
      <c r="BY11" s="309" t="s">
        <v>689</v>
      </c>
      <c r="BZ11" s="290"/>
      <c r="CA11" s="309" t="s">
        <v>690</v>
      </c>
      <c r="CB11" s="291"/>
      <c r="CC11" s="289"/>
      <c r="CD11" s="309" t="s">
        <v>689</v>
      </c>
      <c r="CE11" s="290"/>
      <c r="CF11" s="309" t="s">
        <v>690</v>
      </c>
      <c r="CG11" s="291"/>
      <c r="CH11" s="289"/>
      <c r="CI11" s="309" t="s">
        <v>689</v>
      </c>
      <c r="CJ11" s="290"/>
      <c r="CK11" s="309" t="s">
        <v>690</v>
      </c>
      <c r="CL11" s="291"/>
      <c r="CM11" s="203"/>
      <c r="CN11" s="203"/>
      <c r="CO11" s="204"/>
      <c r="CP11" s="313" t="str">
        <f aca="true" t="shared" si="26" ref="CP11:CP68">BI11&amp;":"&amp;BK11&amp;"."&amp;BM11</f>
        <v>:.</v>
      </c>
      <c r="CQ11" s="313" t="str">
        <f aca="true" t="shared" si="27" ref="CQ11:CQ68">BN11&amp;":"&amp;BP11&amp;"."&amp;BR11</f>
        <v>:.</v>
      </c>
      <c r="CR11" s="313" t="str">
        <f aca="true" t="shared" si="28" ref="CR11:CR68">BS11&amp;":"&amp;BU11&amp;"."&amp;BW11</f>
        <v>:.</v>
      </c>
      <c r="CS11" s="313" t="str">
        <f aca="true" t="shared" si="29" ref="CS11:CS68">BX11&amp;":"&amp;BZ11&amp;"."&amp;CB11</f>
        <v>:.</v>
      </c>
      <c r="CT11" s="313" t="str">
        <f aca="true" t="shared" si="30" ref="CT11:CT68">CC11&amp;":"&amp;CE11&amp;"."&amp;CG11</f>
        <v>:.</v>
      </c>
      <c r="CU11" s="313" t="str">
        <f aca="true" t="shared" si="31" ref="CU11:CU68">CH11&amp;":"&amp;CJ11&amp;"."&amp;CL11</f>
        <v>:.</v>
      </c>
      <c r="CV11" s="314">
        <f t="shared" si="19"/>
        <v>1</v>
      </c>
      <c r="CW11" s="314">
        <f t="shared" si="20"/>
        <v>1</v>
      </c>
      <c r="CX11" s="314">
        <f t="shared" si="21"/>
        <v>1</v>
      </c>
      <c r="CY11" s="314">
        <f t="shared" si="22"/>
        <v>1</v>
      </c>
      <c r="CZ11" s="314">
        <f t="shared" si="23"/>
        <v>1</v>
      </c>
      <c r="DA11" s="314">
        <f t="shared" si="24"/>
        <v>1</v>
      </c>
      <c r="DB11" s="315">
        <f aca="true" t="shared" si="32" ref="DB11:DB99">SUM(CV11:DA11)</f>
        <v>6</v>
      </c>
      <c r="DC11" s="37">
        <f aca="true" t="shared" si="33" ref="DC11:DC99">6-DB11</f>
        <v>0</v>
      </c>
      <c r="DD11" s="59">
        <f t="shared" si="8"/>
        <v>0</v>
      </c>
      <c r="DE11" s="59">
        <f t="shared" si="9"/>
        <v>0</v>
      </c>
      <c r="DG11" s="371">
        <f>_xlfn.COUNTIFS(AY11,"学生
(資格有り)",CV11,"0")</f>
        <v>0</v>
      </c>
      <c r="DH11" s="371">
        <f>_xlfn.COUNTIFS(AY11,"学生
(資格無し・ｵｰﾌﾟﾝ参加)",CV11,"0")</f>
        <v>0</v>
      </c>
      <c r="DI11" s="371">
        <f>_xlfn.COUNTIFS(AY11,"ｵｰﾌﾟﾝ参加・
一般",CV11,"0")</f>
        <v>0</v>
      </c>
      <c r="DJ11" s="371">
        <f>_xlfn.COUNTIFS(AY11,"ｵｰﾌﾟﾝ参加・
高校生",CV11,"0")</f>
        <v>0</v>
      </c>
      <c r="DK11" s="371">
        <f>_xlfn.COUNTIFS(AY11,"ｵｰﾌﾟﾝ参加・
中学生",CV11,"0")</f>
        <v>0</v>
      </c>
      <c r="DL11" s="371">
        <f>_xlfn.COUNTIFS(AY11,"学生
(資格有り)",CW11,"0")</f>
        <v>0</v>
      </c>
      <c r="DM11" s="371">
        <f>_xlfn.COUNTIFS(AY11,"学生
(資格無し・ｵｰﾌﾟﾝ参加)",CW11,"0")</f>
        <v>0</v>
      </c>
      <c r="DN11" s="371">
        <f>_xlfn.COUNTIFS(AY11,"社会人
(ｵｰﾌﾟﾝ参加)",CW11,"0")</f>
        <v>0</v>
      </c>
      <c r="DO11" s="371">
        <f>_xlfn.COUNTIFS(AY11,"高校生
(ｵｰﾌﾟﾝ参加)",CW11,"0")</f>
        <v>0</v>
      </c>
      <c r="DP11" s="371">
        <f>_xlfn.COUNTIFS(AY11,"中学生
(ｵｰﾌﾟﾝ参加)",CW11,"0")</f>
        <v>0</v>
      </c>
      <c r="DQ11" s="371">
        <f>_xlfn.COUNTIFS(AY11,"学生
(資格有り)",CX11,"0")</f>
        <v>0</v>
      </c>
      <c r="DR11" s="371">
        <f>_xlfn.COUNTIFS(AY11,"学生
(資格無し・ｵｰﾌﾟﾝ参加)",CX11,"0")</f>
        <v>0</v>
      </c>
      <c r="DS11" s="371">
        <f>_xlfn.COUNTIFS(AY11,"社会人
(ｵｰﾌﾟﾝ参加)",CX11,"0")</f>
        <v>0</v>
      </c>
      <c r="DT11" s="371">
        <f>_xlfn.COUNTIFS(AY11,"高校生
(ｵｰﾌﾟﾝ参加)",CX11,"0")</f>
        <v>0</v>
      </c>
      <c r="DU11" s="371">
        <f>_xlfn.COUNTIFS(AY11,"中学生
(ｵｰﾌﾟﾝ参加)",CX11,"0")</f>
        <v>0</v>
      </c>
      <c r="DV11" s="371">
        <f>_xlfn.COUNTIFS(AY11,"学生
(資格有り)",CY11,"0")</f>
        <v>0</v>
      </c>
      <c r="DW11" s="371">
        <f>_xlfn.COUNTIFS(AY11,"学生
(資格無し・ｵｰﾌﾟﾝ参加)",CY11,"0")</f>
        <v>0</v>
      </c>
      <c r="DX11" s="371">
        <f>_xlfn.COUNTIFS(AY11,"社会人
(ｵｰﾌﾟﾝ参加)",CY11,"0")</f>
        <v>0</v>
      </c>
      <c r="DY11" s="371">
        <f>_xlfn.COUNTIFS(AY11,"高校生
(ｵｰﾌﾟﾝ参加)",CY11,"0")</f>
        <v>0</v>
      </c>
      <c r="DZ11" s="371">
        <f>_xlfn.COUNTIFS(AY11,"中学生
(ｵｰﾌﾟﾝ参加)",CY11,"0")</f>
        <v>0</v>
      </c>
      <c r="EA11" s="371">
        <f>_xlfn.COUNTIFS(AY11,"学生
(資格有り)",CZ11,"0")</f>
        <v>0</v>
      </c>
      <c r="EB11" s="371">
        <f>_xlfn.COUNTIFS(AY11,"学生
(資格無し・ｵｰﾌﾟﾝ参加)",CZ11,"0")</f>
        <v>0</v>
      </c>
      <c r="EC11" s="371">
        <f>_xlfn.COUNTIFS(AY11,"社会人
(ｵｰﾌﾟﾝ参加)",CZ11,"0")</f>
        <v>0</v>
      </c>
      <c r="ED11" s="371">
        <f>_xlfn.COUNTIFS(AY11,"高校生
(ｵｰﾌﾟﾝ参加)",CZ11,"0")</f>
        <v>0</v>
      </c>
      <c r="EE11" s="371">
        <f>_xlfn.COUNTIFS(AY11,"中学生
(ｵｰﾌﾟﾝ参加)",CZ11,"0")</f>
        <v>0</v>
      </c>
      <c r="EF11" s="371">
        <f>_xlfn.COUNTIFS(AY11,"学生
(資格有り)",DA11,"0")</f>
        <v>0</v>
      </c>
      <c r="EG11" s="371">
        <f>_xlfn.COUNTIFS(AY11,"学生
(資格無し・ｵｰﾌﾟﾝ参加)",DA11,"0")</f>
        <v>0</v>
      </c>
      <c r="EH11" s="371">
        <f>_xlfn.COUNTIFS(AY11,"社会人
(ｵｰﾌﾟﾝ参加)",DA11,"0")</f>
        <v>0</v>
      </c>
      <c r="EI11" s="371">
        <f>_xlfn.COUNTIFS(AY11,"高校生
(ｵｰﾌﾟﾝ参加)",DA11,"0")</f>
        <v>0</v>
      </c>
      <c r="EJ11" s="371">
        <f>_xlfn.COUNTIFS(AY11,"中学生
(ｵｰﾌﾟﾝ参加)",DA11,"0")</f>
        <v>0</v>
      </c>
      <c r="EK11" s="56" t="s">
        <v>694</v>
      </c>
    </row>
    <row r="12" spans="1:141" ht="54" customHeight="1">
      <c r="A12" s="37">
        <f>IF('JLA事務局用　※触らないで下さい'!$A$6="","",'JLA事務局用　※触らないで下さい'!$A$6)</f>
      </c>
      <c r="B12" s="171"/>
      <c r="C12" s="58">
        <f t="shared" si="0"/>
      </c>
      <c r="D12" s="58">
        <f t="shared" si="1"/>
      </c>
      <c r="E12" s="195">
        <f>'JLA事務局用　※触らないで下さい'!$B$6</f>
        <v>0</v>
      </c>
      <c r="F12" s="195">
        <f>'JLA事務局用　※触らないで下さい'!$C$6</f>
        <v>0</v>
      </c>
      <c r="G12" s="37" t="str">
        <f t="shared" si="25"/>
        <v>男</v>
      </c>
      <c r="H12" s="171" t="str">
        <f t="shared" si="10"/>
        <v>1900/01/00</v>
      </c>
      <c r="I12" s="37"/>
      <c r="J12" s="37">
        <f t="shared" si="11"/>
      </c>
      <c r="K12" s="37"/>
      <c r="L12" s="37"/>
      <c r="M12" s="57">
        <f t="shared" si="12"/>
      </c>
      <c r="N12" s="37" t="e">
        <f>JLA事務局用　※触らないで下さい!#REF!</f>
        <v>#REF!</v>
      </c>
      <c r="O12" s="37" t="e">
        <f>JLA事務局用　※触らないで下さい!#REF!</f>
        <v>#REF!</v>
      </c>
      <c r="P12" s="37"/>
      <c r="Q12" s="37"/>
      <c r="R12" s="37">
        <v>1</v>
      </c>
      <c r="S12" s="37" t="str">
        <f t="shared" si="2"/>
        <v>障害物ｽｲﾑ
200m</v>
      </c>
      <c r="T12" s="37" t="str">
        <f t="shared" si="13"/>
        <v>:.</v>
      </c>
      <c r="U12" s="37" t="str">
        <f t="shared" si="3"/>
        <v>ﾏﾈｷﾝｷｬﾘｰ
50m</v>
      </c>
      <c r="V12" s="37" t="str">
        <f t="shared" si="14"/>
        <v>:.</v>
      </c>
      <c r="W12" s="37" t="str">
        <f t="shared" si="4"/>
        <v>ﾚｽｷｭｰﾒﾄﾞﾚｰ100m</v>
      </c>
      <c r="X12" s="37" t="str">
        <f t="shared" si="15"/>
        <v>:.</v>
      </c>
      <c r="Y12" s="37" t="str">
        <f t="shared" si="5"/>
        <v>ﾏﾈｷﾝｷｬﾘｰ･
ｳｨｽﾞﾌｨﾝ
100m</v>
      </c>
      <c r="Z12" s="37" t="str">
        <f t="shared" si="16"/>
        <v>:.</v>
      </c>
      <c r="AA12" s="37" t="str">
        <f t="shared" si="6"/>
        <v>ﾏﾈｷﾝﾄｳ･
ｳｨｽﾞﾌｨﾝ
100m</v>
      </c>
      <c r="AB12" s="37" t="str">
        <f t="shared" si="17"/>
        <v>:.</v>
      </c>
      <c r="AC12" s="37" t="str">
        <f t="shared" si="7"/>
        <v>ｽｰﾊﾟｰﾗｲﾌｾｰﾊﾞｰ
200m</v>
      </c>
      <c r="AD12" s="37" t="str">
        <f t="shared" si="18"/>
        <v>:.</v>
      </c>
      <c r="AE12" s="37" t="e">
        <f>IF(AF12="","",#REF!)</f>
        <v>#REF!</v>
      </c>
      <c r="AF12" s="37" t="e">
        <f>IF(#REF!="","",#REF!)</f>
        <v>#REF!</v>
      </c>
      <c r="AG12" s="37"/>
      <c r="AH12" s="37"/>
      <c r="AI12" s="37"/>
      <c r="AJ12" s="37"/>
      <c r="AK12" s="37"/>
      <c r="AL12" s="37"/>
      <c r="AM12" s="37"/>
      <c r="AN12" s="57" t="s">
        <v>95</v>
      </c>
      <c r="AO12" s="219"/>
      <c r="AP12" s="220"/>
      <c r="AQ12" s="219"/>
      <c r="AR12" s="220"/>
      <c r="AS12" s="37" t="s">
        <v>25</v>
      </c>
      <c r="AT12" s="36"/>
      <c r="AU12" s="36"/>
      <c r="AV12" s="34"/>
      <c r="AW12" s="34"/>
      <c r="AX12" s="34"/>
      <c r="AY12" s="284"/>
      <c r="AZ12" s="34"/>
      <c r="BA12" s="34"/>
      <c r="BB12" s="34"/>
      <c r="BC12" s="35"/>
      <c r="BD12" s="37">
        <f>IF(BC12="","",DATEDIF(BC12,'様式 A-4（チーム情報・チームＰＲ）'!$G$2,"Y"))</f>
      </c>
      <c r="BE12" s="287"/>
      <c r="BF12" s="312"/>
      <c r="BG12" s="37"/>
      <c r="BH12" s="58"/>
      <c r="BI12" s="289"/>
      <c r="BJ12" s="309" t="s">
        <v>689</v>
      </c>
      <c r="BK12" s="290"/>
      <c r="BL12" s="309" t="s">
        <v>690</v>
      </c>
      <c r="BM12" s="291"/>
      <c r="BN12" s="289"/>
      <c r="BO12" s="309" t="s">
        <v>689</v>
      </c>
      <c r="BP12" s="290"/>
      <c r="BQ12" s="309" t="s">
        <v>690</v>
      </c>
      <c r="BR12" s="291"/>
      <c r="BS12" s="289"/>
      <c r="BT12" s="309" t="s">
        <v>689</v>
      </c>
      <c r="BU12" s="290"/>
      <c r="BV12" s="309" t="s">
        <v>690</v>
      </c>
      <c r="BW12" s="291"/>
      <c r="BX12" s="289"/>
      <c r="BY12" s="309" t="s">
        <v>689</v>
      </c>
      <c r="BZ12" s="290"/>
      <c r="CA12" s="309" t="s">
        <v>690</v>
      </c>
      <c r="CB12" s="291"/>
      <c r="CC12" s="289"/>
      <c r="CD12" s="309" t="s">
        <v>689</v>
      </c>
      <c r="CE12" s="290"/>
      <c r="CF12" s="309" t="s">
        <v>690</v>
      </c>
      <c r="CG12" s="291"/>
      <c r="CH12" s="289"/>
      <c r="CI12" s="309" t="s">
        <v>689</v>
      </c>
      <c r="CJ12" s="290"/>
      <c r="CK12" s="309" t="s">
        <v>690</v>
      </c>
      <c r="CL12" s="291"/>
      <c r="CM12" s="203"/>
      <c r="CN12" s="203"/>
      <c r="CO12" s="204"/>
      <c r="CP12" s="313" t="str">
        <f t="shared" si="26"/>
        <v>:.</v>
      </c>
      <c r="CQ12" s="313" t="str">
        <f t="shared" si="27"/>
        <v>:.</v>
      </c>
      <c r="CR12" s="313" t="str">
        <f t="shared" si="28"/>
        <v>:.</v>
      </c>
      <c r="CS12" s="313" t="str">
        <f t="shared" si="29"/>
        <v>:.</v>
      </c>
      <c r="CT12" s="313" t="str">
        <f t="shared" si="30"/>
        <v>:.</v>
      </c>
      <c r="CU12" s="313" t="str">
        <f t="shared" si="31"/>
        <v>:.</v>
      </c>
      <c r="CV12" s="314">
        <f t="shared" si="19"/>
        <v>1</v>
      </c>
      <c r="CW12" s="314">
        <f t="shared" si="20"/>
        <v>1</v>
      </c>
      <c r="CX12" s="314">
        <f t="shared" si="21"/>
        <v>1</v>
      </c>
      <c r="CY12" s="314">
        <f t="shared" si="22"/>
        <v>1</v>
      </c>
      <c r="CZ12" s="314">
        <f t="shared" si="23"/>
        <v>1</v>
      </c>
      <c r="DA12" s="314">
        <f t="shared" si="24"/>
        <v>1</v>
      </c>
      <c r="DB12" s="315">
        <f t="shared" si="32"/>
        <v>6</v>
      </c>
      <c r="DC12" s="37">
        <f t="shared" si="33"/>
        <v>0</v>
      </c>
      <c r="DD12" s="59">
        <f t="shared" si="8"/>
        <v>0</v>
      </c>
      <c r="DE12" s="59">
        <f t="shared" si="9"/>
        <v>0</v>
      </c>
      <c r="DG12" s="371">
        <f aca="true" t="shared" si="34" ref="DG12:DG75">_xlfn.COUNTIFS(AY12,"学生
(資格有り)",CV12,"0")</f>
        <v>0</v>
      </c>
      <c r="DH12" s="371">
        <f aca="true" t="shared" si="35" ref="DH12:DH75">_xlfn.COUNTIFS(AY12,"学生
(資格無し・ｵｰﾌﾟﾝ参加)",CV12,"0")</f>
        <v>0</v>
      </c>
      <c r="DI12" s="371">
        <f aca="true" t="shared" si="36" ref="DI12:DI75">_xlfn.COUNTIFS(AY12,"ｵｰﾌﾟﾝ参加・
一般",CV12,"0")</f>
        <v>0</v>
      </c>
      <c r="DJ12" s="371">
        <f aca="true" t="shared" si="37" ref="DJ12:DJ75">_xlfn.COUNTIFS(AY12,"ｵｰﾌﾟﾝ参加・
高校生",CV12,"0")</f>
        <v>0</v>
      </c>
      <c r="DK12" s="371">
        <f aca="true" t="shared" si="38" ref="DK12:DK75">_xlfn.COUNTIFS(AY12,"ｵｰﾌﾟﾝ参加・
中学生",CV12,"0")</f>
        <v>0</v>
      </c>
      <c r="DL12" s="371">
        <f aca="true" t="shared" si="39" ref="DL12:DL75">_xlfn.COUNTIFS(AY12,"学生
(資格有り)",CW12,"0")</f>
        <v>0</v>
      </c>
      <c r="DM12" s="371">
        <f aca="true" t="shared" si="40" ref="DM12:DM75">_xlfn.COUNTIFS(AY12,"学生
(資格無し・ｵｰﾌﾟﾝ参加)",CW12,"0")</f>
        <v>0</v>
      </c>
      <c r="DN12" s="371">
        <f aca="true" t="shared" si="41" ref="DN12:DN75">_xlfn.COUNTIFS(AY12,"社会人
(ｵｰﾌﾟﾝ参加)",CW12,"0")</f>
        <v>0</v>
      </c>
      <c r="DO12" s="371">
        <f aca="true" t="shared" si="42" ref="DO12:DO75">_xlfn.COUNTIFS(AY12,"高校生
(ｵｰﾌﾟﾝ参加)",CW12,"0")</f>
        <v>0</v>
      </c>
      <c r="DP12" s="371">
        <f aca="true" t="shared" si="43" ref="DP12:DP75">_xlfn.COUNTIFS(AY12,"中学生
(ｵｰﾌﾟﾝ参加)",CW12,"0")</f>
        <v>0</v>
      </c>
      <c r="DQ12" s="371">
        <f aca="true" t="shared" si="44" ref="DQ12:DQ75">_xlfn.COUNTIFS(AY12,"学生
(資格有り)",CX12,"0")</f>
        <v>0</v>
      </c>
      <c r="DR12" s="371">
        <f aca="true" t="shared" si="45" ref="DR12:DR75">_xlfn.COUNTIFS(AY12,"学生
(資格無し・ｵｰﾌﾟﾝ参加)",CX12,"0")</f>
        <v>0</v>
      </c>
      <c r="DS12" s="371">
        <f aca="true" t="shared" si="46" ref="DS12:DS75">_xlfn.COUNTIFS(AY12,"社会人
(ｵｰﾌﾟﾝ参加)",CX12,"0")</f>
        <v>0</v>
      </c>
      <c r="DT12" s="371">
        <f aca="true" t="shared" si="47" ref="DT12:DT75">_xlfn.COUNTIFS(AY12,"高校生
(ｵｰﾌﾟﾝ参加)",CX12,"0")</f>
        <v>0</v>
      </c>
      <c r="DU12" s="371">
        <f aca="true" t="shared" si="48" ref="DU12:DU75">_xlfn.COUNTIFS(AY12,"中学生
(ｵｰﾌﾟﾝ参加)",CX12,"0")</f>
        <v>0</v>
      </c>
      <c r="DV12" s="371">
        <f aca="true" t="shared" si="49" ref="DV12:DV75">_xlfn.COUNTIFS(AY12,"学生
(資格有り)",CY12,"0")</f>
        <v>0</v>
      </c>
      <c r="DW12" s="371">
        <f aca="true" t="shared" si="50" ref="DW12:DW75">_xlfn.COUNTIFS(AY12,"学生
(資格無し・ｵｰﾌﾟﾝ参加)",CY12,"0")</f>
        <v>0</v>
      </c>
      <c r="DX12" s="371">
        <f aca="true" t="shared" si="51" ref="DX12:DX75">_xlfn.COUNTIFS(AY12,"社会人
(ｵｰﾌﾟﾝ参加)",CY12,"0")</f>
        <v>0</v>
      </c>
      <c r="DY12" s="371">
        <f aca="true" t="shared" si="52" ref="DY12:DY75">_xlfn.COUNTIFS(AY12,"高校生
(ｵｰﾌﾟﾝ参加)",CY12,"0")</f>
        <v>0</v>
      </c>
      <c r="DZ12" s="371">
        <f aca="true" t="shared" si="53" ref="DZ12:DZ75">_xlfn.COUNTIFS(AY12,"中学生
(ｵｰﾌﾟﾝ参加)",CY12,"0")</f>
        <v>0</v>
      </c>
      <c r="EA12" s="371">
        <f aca="true" t="shared" si="54" ref="EA12:EA75">_xlfn.COUNTIFS(AY12,"学生
(資格有り)",CZ12,"0")</f>
        <v>0</v>
      </c>
      <c r="EB12" s="371">
        <f aca="true" t="shared" si="55" ref="EB12:EB75">_xlfn.COUNTIFS(AY12,"学生
(資格無し・ｵｰﾌﾟﾝ参加)",CZ12,"0")</f>
        <v>0</v>
      </c>
      <c r="EC12" s="371">
        <f aca="true" t="shared" si="56" ref="EC12:EC75">_xlfn.COUNTIFS(AY12,"社会人
(ｵｰﾌﾟﾝ参加)",CZ12,"0")</f>
        <v>0</v>
      </c>
      <c r="ED12" s="371">
        <f aca="true" t="shared" si="57" ref="ED12:ED75">_xlfn.COUNTIFS(AY12,"高校生
(ｵｰﾌﾟﾝ参加)",CZ12,"0")</f>
        <v>0</v>
      </c>
      <c r="EE12" s="371">
        <f aca="true" t="shared" si="58" ref="EE12:EE75">_xlfn.COUNTIFS(AY12,"中学生
(ｵｰﾌﾟﾝ参加)",CZ12,"0")</f>
        <v>0</v>
      </c>
      <c r="EF12" s="371">
        <f aca="true" t="shared" si="59" ref="EF12:EF75">_xlfn.COUNTIFS(AY12,"学生
(資格有り)",DA12,"0")</f>
        <v>0</v>
      </c>
      <c r="EG12" s="371">
        <f aca="true" t="shared" si="60" ref="EG12:EG75">_xlfn.COUNTIFS(AY12,"学生
(資格無し・ｵｰﾌﾟﾝ参加)",DA12,"0")</f>
        <v>0</v>
      </c>
      <c r="EH12" s="371">
        <f aca="true" t="shared" si="61" ref="EH12:EH75">_xlfn.COUNTIFS(AY12,"社会人
(ｵｰﾌﾟﾝ参加)",DA12,"0")</f>
        <v>0</v>
      </c>
      <c r="EI12" s="371">
        <f aca="true" t="shared" si="62" ref="EI12:EI75">_xlfn.COUNTIFS(AY12,"高校生
(ｵｰﾌﾟﾝ参加)",DA12,"0")</f>
        <v>0</v>
      </c>
      <c r="EJ12" s="371">
        <f aca="true" t="shared" si="63" ref="EJ12:EJ75">_xlfn.COUNTIFS(AY12,"中学生
(ｵｰﾌﾟﾝ参加)",DA12,"0")</f>
        <v>0</v>
      </c>
      <c r="EK12" s="56" t="s">
        <v>698</v>
      </c>
    </row>
    <row r="13" spans="1:141" ht="54" customHeight="1">
      <c r="A13" s="37">
        <f>IF('JLA事務局用　※触らないで下さい'!$A$6="","",'JLA事務局用　※触らないで下さい'!$A$6)</f>
      </c>
      <c r="B13" s="171"/>
      <c r="C13" s="58">
        <f t="shared" si="0"/>
      </c>
      <c r="D13" s="58">
        <f t="shared" si="1"/>
      </c>
      <c r="E13" s="195">
        <f>'JLA事務局用　※触らないで下さい'!$B$6</f>
        <v>0</v>
      </c>
      <c r="F13" s="195">
        <f>'JLA事務局用　※触らないで下さい'!$C$6</f>
        <v>0</v>
      </c>
      <c r="G13" s="37" t="str">
        <f t="shared" si="25"/>
        <v>男</v>
      </c>
      <c r="H13" s="171" t="str">
        <f t="shared" si="10"/>
        <v>1900/01/00</v>
      </c>
      <c r="I13" s="37"/>
      <c r="J13" s="37">
        <f t="shared" si="11"/>
      </c>
      <c r="K13" s="37"/>
      <c r="L13" s="37"/>
      <c r="M13" s="57">
        <f t="shared" si="12"/>
      </c>
      <c r="N13" s="37" t="e">
        <f>JLA事務局用　※触らないで下さい!#REF!</f>
        <v>#REF!</v>
      </c>
      <c r="O13" s="37" t="e">
        <f>JLA事務局用　※触らないで下さい!#REF!</f>
        <v>#REF!</v>
      </c>
      <c r="P13" s="37"/>
      <c r="Q13" s="37"/>
      <c r="R13" s="37">
        <v>1</v>
      </c>
      <c r="S13" s="37" t="str">
        <f t="shared" si="2"/>
        <v>障害物ｽｲﾑ
200m</v>
      </c>
      <c r="T13" s="37" t="str">
        <f t="shared" si="13"/>
        <v>:.</v>
      </c>
      <c r="U13" s="37" t="str">
        <f t="shared" si="3"/>
        <v>ﾏﾈｷﾝｷｬﾘｰ
50m</v>
      </c>
      <c r="V13" s="37" t="str">
        <f t="shared" si="14"/>
        <v>:.</v>
      </c>
      <c r="W13" s="37" t="str">
        <f t="shared" si="4"/>
        <v>ﾚｽｷｭｰﾒﾄﾞﾚｰ100m</v>
      </c>
      <c r="X13" s="37" t="str">
        <f t="shared" si="15"/>
        <v>:.</v>
      </c>
      <c r="Y13" s="37" t="str">
        <f t="shared" si="5"/>
        <v>ﾏﾈｷﾝｷｬﾘｰ･
ｳｨｽﾞﾌｨﾝ
100m</v>
      </c>
      <c r="Z13" s="37" t="str">
        <f t="shared" si="16"/>
        <v>:.</v>
      </c>
      <c r="AA13" s="37" t="str">
        <f t="shared" si="6"/>
        <v>ﾏﾈｷﾝﾄｳ･
ｳｨｽﾞﾌｨﾝ
100m</v>
      </c>
      <c r="AB13" s="37" t="str">
        <f t="shared" si="17"/>
        <v>:.</v>
      </c>
      <c r="AC13" s="37" t="str">
        <f t="shared" si="7"/>
        <v>ｽｰﾊﾟｰﾗｲﾌｾｰﾊﾞｰ
200m</v>
      </c>
      <c r="AD13" s="37" t="str">
        <f t="shared" si="18"/>
        <v>:.</v>
      </c>
      <c r="AE13" s="37" t="e">
        <f>IF(AF13="","",#REF!)</f>
        <v>#REF!</v>
      </c>
      <c r="AF13" s="37" t="e">
        <f>IF(#REF!="","",#REF!)</f>
        <v>#REF!</v>
      </c>
      <c r="AG13" s="37"/>
      <c r="AH13" s="37"/>
      <c r="AI13" s="37"/>
      <c r="AJ13" s="37"/>
      <c r="AK13" s="37"/>
      <c r="AL13" s="37"/>
      <c r="AM13" s="37"/>
      <c r="AN13" s="57" t="s">
        <v>96</v>
      </c>
      <c r="AO13" s="219"/>
      <c r="AP13" s="220"/>
      <c r="AQ13" s="219"/>
      <c r="AR13" s="220"/>
      <c r="AS13" s="37" t="s">
        <v>25</v>
      </c>
      <c r="AT13" s="36"/>
      <c r="AU13" s="36"/>
      <c r="AV13" s="34"/>
      <c r="AW13" s="34"/>
      <c r="AX13" s="34"/>
      <c r="AY13" s="284"/>
      <c r="AZ13" s="34"/>
      <c r="BA13" s="34"/>
      <c r="BB13" s="34"/>
      <c r="BC13" s="35"/>
      <c r="BD13" s="37">
        <f>IF(BC13="","",DATEDIF(BC13,'様式 A-4（チーム情報・チームＰＲ）'!$G$2,"Y"))</f>
      </c>
      <c r="BE13" s="287"/>
      <c r="BF13" s="312"/>
      <c r="BG13" s="37"/>
      <c r="BH13" s="58"/>
      <c r="BI13" s="289"/>
      <c r="BJ13" s="309" t="s">
        <v>689</v>
      </c>
      <c r="BK13" s="290"/>
      <c r="BL13" s="309" t="s">
        <v>690</v>
      </c>
      <c r="BM13" s="291"/>
      <c r="BN13" s="289"/>
      <c r="BO13" s="309" t="s">
        <v>689</v>
      </c>
      <c r="BP13" s="290"/>
      <c r="BQ13" s="309" t="s">
        <v>690</v>
      </c>
      <c r="BR13" s="291"/>
      <c r="BS13" s="289"/>
      <c r="BT13" s="309" t="s">
        <v>689</v>
      </c>
      <c r="BU13" s="290"/>
      <c r="BV13" s="309" t="s">
        <v>690</v>
      </c>
      <c r="BW13" s="291"/>
      <c r="BX13" s="289"/>
      <c r="BY13" s="309" t="s">
        <v>689</v>
      </c>
      <c r="BZ13" s="290"/>
      <c r="CA13" s="309" t="s">
        <v>690</v>
      </c>
      <c r="CB13" s="291"/>
      <c r="CC13" s="289"/>
      <c r="CD13" s="309" t="s">
        <v>689</v>
      </c>
      <c r="CE13" s="290"/>
      <c r="CF13" s="309" t="s">
        <v>690</v>
      </c>
      <c r="CG13" s="291"/>
      <c r="CH13" s="289"/>
      <c r="CI13" s="309" t="s">
        <v>689</v>
      </c>
      <c r="CJ13" s="290"/>
      <c r="CK13" s="309" t="s">
        <v>690</v>
      </c>
      <c r="CL13" s="291"/>
      <c r="CM13" s="203"/>
      <c r="CN13" s="203"/>
      <c r="CO13" s="204"/>
      <c r="CP13" s="313" t="str">
        <f t="shared" si="26"/>
        <v>:.</v>
      </c>
      <c r="CQ13" s="313" t="str">
        <f t="shared" si="27"/>
        <v>:.</v>
      </c>
      <c r="CR13" s="313" t="str">
        <f t="shared" si="28"/>
        <v>:.</v>
      </c>
      <c r="CS13" s="313" t="str">
        <f t="shared" si="29"/>
        <v>:.</v>
      </c>
      <c r="CT13" s="313" t="str">
        <f t="shared" si="30"/>
        <v>:.</v>
      </c>
      <c r="CU13" s="313" t="str">
        <f t="shared" si="31"/>
        <v>:.</v>
      </c>
      <c r="CV13" s="314">
        <f t="shared" si="19"/>
        <v>1</v>
      </c>
      <c r="CW13" s="314">
        <f t="shared" si="20"/>
        <v>1</v>
      </c>
      <c r="CX13" s="314">
        <f t="shared" si="21"/>
        <v>1</v>
      </c>
      <c r="CY13" s="314">
        <f t="shared" si="22"/>
        <v>1</v>
      </c>
      <c r="CZ13" s="314">
        <f t="shared" si="23"/>
        <v>1</v>
      </c>
      <c r="DA13" s="314">
        <f t="shared" si="24"/>
        <v>1</v>
      </c>
      <c r="DB13" s="315">
        <f t="shared" si="32"/>
        <v>6</v>
      </c>
      <c r="DC13" s="37">
        <f t="shared" si="33"/>
        <v>0</v>
      </c>
      <c r="DD13" s="59">
        <f t="shared" si="8"/>
        <v>0</v>
      </c>
      <c r="DE13" s="59">
        <f t="shared" si="9"/>
        <v>0</v>
      </c>
      <c r="DG13" s="371">
        <f t="shared" si="34"/>
        <v>0</v>
      </c>
      <c r="DH13" s="371">
        <f t="shared" si="35"/>
        <v>0</v>
      </c>
      <c r="DI13" s="371">
        <f t="shared" si="36"/>
        <v>0</v>
      </c>
      <c r="DJ13" s="371">
        <f t="shared" si="37"/>
        <v>0</v>
      </c>
      <c r="DK13" s="371">
        <f t="shared" si="38"/>
        <v>0</v>
      </c>
      <c r="DL13" s="371">
        <f t="shared" si="39"/>
        <v>0</v>
      </c>
      <c r="DM13" s="371">
        <f t="shared" si="40"/>
        <v>0</v>
      </c>
      <c r="DN13" s="371">
        <f t="shared" si="41"/>
        <v>0</v>
      </c>
      <c r="DO13" s="371">
        <f t="shared" si="42"/>
        <v>0</v>
      </c>
      <c r="DP13" s="371">
        <f t="shared" si="43"/>
        <v>0</v>
      </c>
      <c r="DQ13" s="371">
        <f t="shared" si="44"/>
        <v>0</v>
      </c>
      <c r="DR13" s="371">
        <f t="shared" si="45"/>
        <v>0</v>
      </c>
      <c r="DS13" s="371">
        <f t="shared" si="46"/>
        <v>0</v>
      </c>
      <c r="DT13" s="371">
        <f t="shared" si="47"/>
        <v>0</v>
      </c>
      <c r="DU13" s="371">
        <f t="shared" si="48"/>
        <v>0</v>
      </c>
      <c r="DV13" s="371">
        <f t="shared" si="49"/>
        <v>0</v>
      </c>
      <c r="DW13" s="371">
        <f t="shared" si="50"/>
        <v>0</v>
      </c>
      <c r="DX13" s="371">
        <f t="shared" si="51"/>
        <v>0</v>
      </c>
      <c r="DY13" s="371">
        <f t="shared" si="52"/>
        <v>0</v>
      </c>
      <c r="DZ13" s="371">
        <f t="shared" si="53"/>
        <v>0</v>
      </c>
      <c r="EA13" s="371">
        <f t="shared" si="54"/>
        <v>0</v>
      </c>
      <c r="EB13" s="371">
        <f t="shared" si="55"/>
        <v>0</v>
      </c>
      <c r="EC13" s="371">
        <f t="shared" si="56"/>
        <v>0</v>
      </c>
      <c r="ED13" s="371">
        <f t="shared" si="57"/>
        <v>0</v>
      </c>
      <c r="EE13" s="371">
        <f t="shared" si="58"/>
        <v>0</v>
      </c>
      <c r="EF13" s="371">
        <f t="shared" si="59"/>
        <v>0</v>
      </c>
      <c r="EG13" s="371">
        <f t="shared" si="60"/>
        <v>0</v>
      </c>
      <c r="EH13" s="371">
        <f t="shared" si="61"/>
        <v>0</v>
      </c>
      <c r="EI13" s="371">
        <f t="shared" si="62"/>
        <v>0</v>
      </c>
      <c r="EJ13" s="371">
        <f t="shared" si="63"/>
        <v>0</v>
      </c>
      <c r="EK13" s="56" t="s">
        <v>699</v>
      </c>
    </row>
    <row r="14" spans="1:141" ht="54" customHeight="1">
      <c r="A14" s="37">
        <f>IF('JLA事務局用　※触らないで下さい'!$A$6="","",'JLA事務局用　※触らないで下さい'!$A$6)</f>
      </c>
      <c r="B14" s="171"/>
      <c r="C14" s="58">
        <f t="shared" si="0"/>
      </c>
      <c r="D14" s="58">
        <f t="shared" si="1"/>
      </c>
      <c r="E14" s="195">
        <f>'JLA事務局用　※触らないで下さい'!$B$6</f>
        <v>0</v>
      </c>
      <c r="F14" s="195">
        <f>'JLA事務局用　※触らないで下さい'!$C$6</f>
        <v>0</v>
      </c>
      <c r="G14" s="37" t="str">
        <f t="shared" si="25"/>
        <v>男</v>
      </c>
      <c r="H14" s="171" t="str">
        <f t="shared" si="10"/>
        <v>1900/01/00</v>
      </c>
      <c r="I14" s="37"/>
      <c r="J14" s="37">
        <f t="shared" si="11"/>
      </c>
      <c r="K14" s="37"/>
      <c r="L14" s="37"/>
      <c r="M14" s="57">
        <f t="shared" si="12"/>
      </c>
      <c r="N14" s="37" t="e">
        <f>JLA事務局用　※触らないで下さい!#REF!</f>
        <v>#REF!</v>
      </c>
      <c r="O14" s="37" t="e">
        <f>JLA事務局用　※触らないで下さい!#REF!</f>
        <v>#REF!</v>
      </c>
      <c r="P14" s="37"/>
      <c r="Q14" s="37"/>
      <c r="R14" s="37">
        <v>1</v>
      </c>
      <c r="S14" s="37" t="str">
        <f t="shared" si="2"/>
        <v>障害物ｽｲﾑ
200m</v>
      </c>
      <c r="T14" s="37" t="str">
        <f t="shared" si="13"/>
        <v>:.</v>
      </c>
      <c r="U14" s="37" t="str">
        <f t="shared" si="3"/>
        <v>ﾏﾈｷﾝｷｬﾘｰ
50m</v>
      </c>
      <c r="V14" s="37" t="str">
        <f t="shared" si="14"/>
        <v>:.</v>
      </c>
      <c r="W14" s="37" t="str">
        <f t="shared" si="4"/>
        <v>ﾚｽｷｭｰﾒﾄﾞﾚｰ100m</v>
      </c>
      <c r="X14" s="37" t="str">
        <f t="shared" si="15"/>
        <v>:.</v>
      </c>
      <c r="Y14" s="37" t="str">
        <f t="shared" si="5"/>
        <v>ﾏﾈｷﾝｷｬﾘｰ･
ｳｨｽﾞﾌｨﾝ
100m</v>
      </c>
      <c r="Z14" s="37" t="str">
        <f t="shared" si="16"/>
        <v>:.</v>
      </c>
      <c r="AA14" s="37" t="str">
        <f t="shared" si="6"/>
        <v>ﾏﾈｷﾝﾄｳ･
ｳｨｽﾞﾌｨﾝ
100m</v>
      </c>
      <c r="AB14" s="37" t="str">
        <f t="shared" si="17"/>
        <v>:.</v>
      </c>
      <c r="AC14" s="37" t="str">
        <f t="shared" si="7"/>
        <v>ｽｰﾊﾟｰﾗｲﾌｾｰﾊﾞｰ
200m</v>
      </c>
      <c r="AD14" s="37" t="str">
        <f t="shared" si="18"/>
        <v>:.</v>
      </c>
      <c r="AE14" s="37" t="e">
        <f>IF(AF14="","",#REF!)</f>
        <v>#REF!</v>
      </c>
      <c r="AF14" s="37" t="e">
        <f>IF(#REF!="","",#REF!)</f>
        <v>#REF!</v>
      </c>
      <c r="AG14" s="37"/>
      <c r="AH14" s="37"/>
      <c r="AI14" s="37"/>
      <c r="AJ14" s="37"/>
      <c r="AK14" s="37"/>
      <c r="AL14" s="37"/>
      <c r="AM14" s="37"/>
      <c r="AN14" s="57" t="s">
        <v>97</v>
      </c>
      <c r="AO14" s="219"/>
      <c r="AP14" s="220"/>
      <c r="AQ14" s="219"/>
      <c r="AR14" s="220"/>
      <c r="AS14" s="37" t="s">
        <v>25</v>
      </c>
      <c r="AT14" s="36"/>
      <c r="AU14" s="36"/>
      <c r="AV14" s="34"/>
      <c r="AW14" s="34"/>
      <c r="AX14" s="34"/>
      <c r="AY14" s="284"/>
      <c r="AZ14" s="34"/>
      <c r="BA14" s="34"/>
      <c r="BB14" s="34"/>
      <c r="BC14" s="35"/>
      <c r="BD14" s="37">
        <f>IF(BC14="","",DATEDIF(BC14,'様式 A-4（チーム情報・チームＰＲ）'!$G$2,"Y"))</f>
      </c>
      <c r="BE14" s="287"/>
      <c r="BF14" s="312"/>
      <c r="BG14" s="37"/>
      <c r="BH14" s="58"/>
      <c r="BI14" s="289"/>
      <c r="BJ14" s="309" t="s">
        <v>689</v>
      </c>
      <c r="BK14" s="290"/>
      <c r="BL14" s="309" t="s">
        <v>690</v>
      </c>
      <c r="BM14" s="291"/>
      <c r="BN14" s="289"/>
      <c r="BO14" s="309" t="s">
        <v>689</v>
      </c>
      <c r="BP14" s="290"/>
      <c r="BQ14" s="309" t="s">
        <v>690</v>
      </c>
      <c r="BR14" s="291"/>
      <c r="BS14" s="289"/>
      <c r="BT14" s="309" t="s">
        <v>689</v>
      </c>
      <c r="BU14" s="290"/>
      <c r="BV14" s="309" t="s">
        <v>690</v>
      </c>
      <c r="BW14" s="291"/>
      <c r="BX14" s="289"/>
      <c r="BY14" s="309" t="s">
        <v>689</v>
      </c>
      <c r="BZ14" s="290"/>
      <c r="CA14" s="309" t="s">
        <v>690</v>
      </c>
      <c r="CB14" s="291"/>
      <c r="CC14" s="289"/>
      <c r="CD14" s="309" t="s">
        <v>689</v>
      </c>
      <c r="CE14" s="290"/>
      <c r="CF14" s="309" t="s">
        <v>690</v>
      </c>
      <c r="CG14" s="291"/>
      <c r="CH14" s="289"/>
      <c r="CI14" s="309" t="s">
        <v>689</v>
      </c>
      <c r="CJ14" s="290"/>
      <c r="CK14" s="309" t="s">
        <v>690</v>
      </c>
      <c r="CL14" s="291"/>
      <c r="CM14" s="203"/>
      <c r="CN14" s="203"/>
      <c r="CO14" s="204"/>
      <c r="CP14" s="313" t="str">
        <f t="shared" si="26"/>
        <v>:.</v>
      </c>
      <c r="CQ14" s="313" t="str">
        <f t="shared" si="27"/>
        <v>:.</v>
      </c>
      <c r="CR14" s="313" t="str">
        <f t="shared" si="28"/>
        <v>:.</v>
      </c>
      <c r="CS14" s="313" t="str">
        <f t="shared" si="29"/>
        <v>:.</v>
      </c>
      <c r="CT14" s="313" t="str">
        <f t="shared" si="30"/>
        <v>:.</v>
      </c>
      <c r="CU14" s="313" t="str">
        <f t="shared" si="31"/>
        <v>:.</v>
      </c>
      <c r="CV14" s="314">
        <f t="shared" si="19"/>
        <v>1</v>
      </c>
      <c r="CW14" s="314">
        <f t="shared" si="20"/>
        <v>1</v>
      </c>
      <c r="CX14" s="314">
        <f t="shared" si="21"/>
        <v>1</v>
      </c>
      <c r="CY14" s="314">
        <f t="shared" si="22"/>
        <v>1</v>
      </c>
      <c r="CZ14" s="314">
        <f t="shared" si="23"/>
        <v>1</v>
      </c>
      <c r="DA14" s="314">
        <f t="shared" si="24"/>
        <v>1</v>
      </c>
      <c r="DB14" s="315">
        <f t="shared" si="32"/>
        <v>6</v>
      </c>
      <c r="DC14" s="37">
        <f t="shared" si="33"/>
        <v>0</v>
      </c>
      <c r="DD14" s="59">
        <f t="shared" si="8"/>
        <v>0</v>
      </c>
      <c r="DE14" s="59">
        <f t="shared" si="9"/>
        <v>0</v>
      </c>
      <c r="DG14" s="371">
        <f t="shared" si="34"/>
        <v>0</v>
      </c>
      <c r="DH14" s="371">
        <f t="shared" si="35"/>
        <v>0</v>
      </c>
      <c r="DI14" s="371">
        <f t="shared" si="36"/>
        <v>0</v>
      </c>
      <c r="DJ14" s="371">
        <f t="shared" si="37"/>
        <v>0</v>
      </c>
      <c r="DK14" s="371">
        <f t="shared" si="38"/>
        <v>0</v>
      </c>
      <c r="DL14" s="371">
        <f t="shared" si="39"/>
        <v>0</v>
      </c>
      <c r="DM14" s="371">
        <f t="shared" si="40"/>
        <v>0</v>
      </c>
      <c r="DN14" s="371">
        <f t="shared" si="41"/>
        <v>0</v>
      </c>
      <c r="DO14" s="371">
        <f t="shared" si="42"/>
        <v>0</v>
      </c>
      <c r="DP14" s="371">
        <f t="shared" si="43"/>
        <v>0</v>
      </c>
      <c r="DQ14" s="371">
        <f t="shared" si="44"/>
        <v>0</v>
      </c>
      <c r="DR14" s="371">
        <f t="shared" si="45"/>
        <v>0</v>
      </c>
      <c r="DS14" s="371">
        <f t="shared" si="46"/>
        <v>0</v>
      </c>
      <c r="DT14" s="371">
        <f t="shared" si="47"/>
        <v>0</v>
      </c>
      <c r="DU14" s="371">
        <f t="shared" si="48"/>
        <v>0</v>
      </c>
      <c r="DV14" s="371">
        <f t="shared" si="49"/>
        <v>0</v>
      </c>
      <c r="DW14" s="371">
        <f t="shared" si="50"/>
        <v>0</v>
      </c>
      <c r="DX14" s="371">
        <f t="shared" si="51"/>
        <v>0</v>
      </c>
      <c r="DY14" s="371">
        <f t="shared" si="52"/>
        <v>0</v>
      </c>
      <c r="DZ14" s="371">
        <f t="shared" si="53"/>
        <v>0</v>
      </c>
      <c r="EA14" s="371">
        <f t="shared" si="54"/>
        <v>0</v>
      </c>
      <c r="EB14" s="371">
        <f t="shared" si="55"/>
        <v>0</v>
      </c>
      <c r="EC14" s="371">
        <f t="shared" si="56"/>
        <v>0</v>
      </c>
      <c r="ED14" s="371">
        <f t="shared" si="57"/>
        <v>0</v>
      </c>
      <c r="EE14" s="371">
        <f t="shared" si="58"/>
        <v>0</v>
      </c>
      <c r="EF14" s="371">
        <f t="shared" si="59"/>
        <v>0</v>
      </c>
      <c r="EG14" s="371">
        <f t="shared" si="60"/>
        <v>0</v>
      </c>
      <c r="EH14" s="371">
        <f t="shared" si="61"/>
        <v>0</v>
      </c>
      <c r="EI14" s="371">
        <f t="shared" si="62"/>
        <v>0</v>
      </c>
      <c r="EJ14" s="371">
        <f t="shared" si="63"/>
        <v>0</v>
      </c>
      <c r="EK14" s="56" t="s">
        <v>700</v>
      </c>
    </row>
    <row r="15" spans="1:141" ht="54" customHeight="1">
      <c r="A15" s="37">
        <f>IF('JLA事務局用　※触らないで下さい'!$A$6="","",'JLA事務局用　※触らないで下さい'!$A$6)</f>
      </c>
      <c r="B15" s="171"/>
      <c r="C15" s="58">
        <f t="shared" si="0"/>
      </c>
      <c r="D15" s="58">
        <f t="shared" si="1"/>
      </c>
      <c r="E15" s="195">
        <f>'JLA事務局用　※触らないで下さい'!$B$6</f>
        <v>0</v>
      </c>
      <c r="F15" s="195">
        <f>'JLA事務局用　※触らないで下さい'!$C$6</f>
        <v>0</v>
      </c>
      <c r="G15" s="37" t="str">
        <f t="shared" si="25"/>
        <v>男</v>
      </c>
      <c r="H15" s="171" t="str">
        <f t="shared" si="10"/>
        <v>1900/01/00</v>
      </c>
      <c r="I15" s="37"/>
      <c r="J15" s="37">
        <f t="shared" si="11"/>
      </c>
      <c r="K15" s="37"/>
      <c r="L15" s="37"/>
      <c r="M15" s="57">
        <f t="shared" si="12"/>
      </c>
      <c r="N15" s="37" t="e">
        <f>JLA事務局用　※触らないで下さい!#REF!</f>
        <v>#REF!</v>
      </c>
      <c r="O15" s="37" t="e">
        <f>JLA事務局用　※触らないで下さい!#REF!</f>
        <v>#REF!</v>
      </c>
      <c r="P15" s="37"/>
      <c r="Q15" s="37"/>
      <c r="R15" s="37">
        <v>1</v>
      </c>
      <c r="S15" s="37" t="str">
        <f t="shared" si="2"/>
        <v>障害物ｽｲﾑ
200m</v>
      </c>
      <c r="T15" s="37" t="str">
        <f t="shared" si="13"/>
        <v>:.</v>
      </c>
      <c r="U15" s="37" t="str">
        <f t="shared" si="3"/>
        <v>ﾏﾈｷﾝｷｬﾘｰ
50m</v>
      </c>
      <c r="V15" s="37" t="str">
        <f t="shared" si="14"/>
        <v>:.</v>
      </c>
      <c r="W15" s="37" t="str">
        <f t="shared" si="4"/>
        <v>ﾚｽｷｭｰﾒﾄﾞﾚｰ100m</v>
      </c>
      <c r="X15" s="37" t="str">
        <f t="shared" si="15"/>
        <v>:.</v>
      </c>
      <c r="Y15" s="37" t="str">
        <f t="shared" si="5"/>
        <v>ﾏﾈｷﾝｷｬﾘｰ･
ｳｨｽﾞﾌｨﾝ
100m</v>
      </c>
      <c r="Z15" s="37" t="str">
        <f t="shared" si="16"/>
        <v>:.</v>
      </c>
      <c r="AA15" s="37" t="str">
        <f t="shared" si="6"/>
        <v>ﾏﾈｷﾝﾄｳ･
ｳｨｽﾞﾌｨﾝ
100m</v>
      </c>
      <c r="AB15" s="37" t="str">
        <f t="shared" si="17"/>
        <v>:.</v>
      </c>
      <c r="AC15" s="37" t="str">
        <f t="shared" si="7"/>
        <v>ｽｰﾊﾟｰﾗｲﾌｾｰﾊﾞｰ
200m</v>
      </c>
      <c r="AD15" s="37" t="str">
        <f t="shared" si="18"/>
        <v>:.</v>
      </c>
      <c r="AE15" s="37" t="e">
        <f>IF(AF15="","",#REF!)</f>
        <v>#REF!</v>
      </c>
      <c r="AF15" s="37" t="e">
        <f>IF(#REF!="","",#REF!)</f>
        <v>#REF!</v>
      </c>
      <c r="AG15" s="37"/>
      <c r="AH15" s="37"/>
      <c r="AI15" s="37"/>
      <c r="AJ15" s="37"/>
      <c r="AK15" s="37"/>
      <c r="AL15" s="37"/>
      <c r="AM15" s="37"/>
      <c r="AN15" s="57" t="s">
        <v>98</v>
      </c>
      <c r="AO15" s="219"/>
      <c r="AP15" s="220"/>
      <c r="AQ15" s="219"/>
      <c r="AR15" s="220"/>
      <c r="AS15" s="37" t="s">
        <v>25</v>
      </c>
      <c r="AT15" s="36"/>
      <c r="AU15" s="36"/>
      <c r="AV15" s="34"/>
      <c r="AW15" s="34"/>
      <c r="AX15" s="34"/>
      <c r="AY15" s="284"/>
      <c r="AZ15" s="34"/>
      <c r="BA15" s="34"/>
      <c r="BB15" s="34"/>
      <c r="BC15" s="35"/>
      <c r="BD15" s="37">
        <f>IF(BC15="","",DATEDIF(BC15,'様式 A-4（チーム情報・チームＰＲ）'!$G$2,"Y"))</f>
      </c>
      <c r="BE15" s="287"/>
      <c r="BF15" s="312"/>
      <c r="BG15" s="37"/>
      <c r="BH15" s="58"/>
      <c r="BI15" s="289"/>
      <c r="BJ15" s="309" t="s">
        <v>689</v>
      </c>
      <c r="BK15" s="290"/>
      <c r="BL15" s="309" t="s">
        <v>690</v>
      </c>
      <c r="BM15" s="291"/>
      <c r="BN15" s="289"/>
      <c r="BO15" s="309" t="s">
        <v>689</v>
      </c>
      <c r="BP15" s="290"/>
      <c r="BQ15" s="309" t="s">
        <v>690</v>
      </c>
      <c r="BR15" s="291"/>
      <c r="BS15" s="289"/>
      <c r="BT15" s="309" t="s">
        <v>689</v>
      </c>
      <c r="BU15" s="290"/>
      <c r="BV15" s="309" t="s">
        <v>690</v>
      </c>
      <c r="BW15" s="291"/>
      <c r="BX15" s="289"/>
      <c r="BY15" s="309" t="s">
        <v>689</v>
      </c>
      <c r="BZ15" s="290"/>
      <c r="CA15" s="309" t="s">
        <v>690</v>
      </c>
      <c r="CB15" s="291"/>
      <c r="CC15" s="289"/>
      <c r="CD15" s="309" t="s">
        <v>689</v>
      </c>
      <c r="CE15" s="290"/>
      <c r="CF15" s="309" t="s">
        <v>690</v>
      </c>
      <c r="CG15" s="291"/>
      <c r="CH15" s="289"/>
      <c r="CI15" s="309" t="s">
        <v>689</v>
      </c>
      <c r="CJ15" s="290"/>
      <c r="CK15" s="309" t="s">
        <v>690</v>
      </c>
      <c r="CL15" s="291"/>
      <c r="CM15" s="203"/>
      <c r="CN15" s="203"/>
      <c r="CO15" s="204"/>
      <c r="CP15" s="313" t="str">
        <f t="shared" si="26"/>
        <v>:.</v>
      </c>
      <c r="CQ15" s="313" t="str">
        <f t="shared" si="27"/>
        <v>:.</v>
      </c>
      <c r="CR15" s="313" t="str">
        <f t="shared" si="28"/>
        <v>:.</v>
      </c>
      <c r="CS15" s="313" t="str">
        <f t="shared" si="29"/>
        <v>:.</v>
      </c>
      <c r="CT15" s="313" t="str">
        <f t="shared" si="30"/>
        <v>:.</v>
      </c>
      <c r="CU15" s="313" t="str">
        <f t="shared" si="31"/>
        <v>:.</v>
      </c>
      <c r="CV15" s="314">
        <f t="shared" si="19"/>
        <v>1</v>
      </c>
      <c r="CW15" s="314">
        <f t="shared" si="20"/>
        <v>1</v>
      </c>
      <c r="CX15" s="314">
        <f t="shared" si="21"/>
        <v>1</v>
      </c>
      <c r="CY15" s="314">
        <f t="shared" si="22"/>
        <v>1</v>
      </c>
      <c r="CZ15" s="314">
        <f t="shared" si="23"/>
        <v>1</v>
      </c>
      <c r="DA15" s="314">
        <f t="shared" si="24"/>
        <v>1</v>
      </c>
      <c r="DB15" s="315">
        <f t="shared" si="32"/>
        <v>6</v>
      </c>
      <c r="DC15" s="37">
        <f t="shared" si="33"/>
        <v>0</v>
      </c>
      <c r="DD15" s="59">
        <f t="shared" si="8"/>
        <v>0</v>
      </c>
      <c r="DE15" s="59">
        <f t="shared" si="9"/>
        <v>0</v>
      </c>
      <c r="DG15" s="371">
        <f t="shared" si="34"/>
        <v>0</v>
      </c>
      <c r="DH15" s="371">
        <f t="shared" si="35"/>
        <v>0</v>
      </c>
      <c r="DI15" s="371">
        <f t="shared" si="36"/>
        <v>0</v>
      </c>
      <c r="DJ15" s="371">
        <f t="shared" si="37"/>
        <v>0</v>
      </c>
      <c r="DK15" s="371">
        <f t="shared" si="38"/>
        <v>0</v>
      </c>
      <c r="DL15" s="371">
        <f t="shared" si="39"/>
        <v>0</v>
      </c>
      <c r="DM15" s="371">
        <f t="shared" si="40"/>
        <v>0</v>
      </c>
      <c r="DN15" s="371">
        <f t="shared" si="41"/>
        <v>0</v>
      </c>
      <c r="DO15" s="371">
        <f t="shared" si="42"/>
        <v>0</v>
      </c>
      <c r="DP15" s="371">
        <f t="shared" si="43"/>
        <v>0</v>
      </c>
      <c r="DQ15" s="371">
        <f t="shared" si="44"/>
        <v>0</v>
      </c>
      <c r="DR15" s="371">
        <f t="shared" si="45"/>
        <v>0</v>
      </c>
      <c r="DS15" s="371">
        <f t="shared" si="46"/>
        <v>0</v>
      </c>
      <c r="DT15" s="371">
        <f t="shared" si="47"/>
        <v>0</v>
      </c>
      <c r="DU15" s="371">
        <f t="shared" si="48"/>
        <v>0</v>
      </c>
      <c r="DV15" s="371">
        <f t="shared" si="49"/>
        <v>0</v>
      </c>
      <c r="DW15" s="371">
        <f t="shared" si="50"/>
        <v>0</v>
      </c>
      <c r="DX15" s="371">
        <f t="shared" si="51"/>
        <v>0</v>
      </c>
      <c r="DY15" s="371">
        <f t="shared" si="52"/>
        <v>0</v>
      </c>
      <c r="DZ15" s="371">
        <f t="shared" si="53"/>
        <v>0</v>
      </c>
      <c r="EA15" s="371">
        <f t="shared" si="54"/>
        <v>0</v>
      </c>
      <c r="EB15" s="371">
        <f t="shared" si="55"/>
        <v>0</v>
      </c>
      <c r="EC15" s="371">
        <f t="shared" si="56"/>
        <v>0</v>
      </c>
      <c r="ED15" s="371">
        <f t="shared" si="57"/>
        <v>0</v>
      </c>
      <c r="EE15" s="371">
        <f t="shared" si="58"/>
        <v>0</v>
      </c>
      <c r="EF15" s="371">
        <f t="shared" si="59"/>
        <v>0</v>
      </c>
      <c r="EG15" s="371">
        <f t="shared" si="60"/>
        <v>0</v>
      </c>
      <c r="EH15" s="371">
        <f t="shared" si="61"/>
        <v>0</v>
      </c>
      <c r="EI15" s="371">
        <f t="shared" si="62"/>
        <v>0</v>
      </c>
      <c r="EJ15" s="371">
        <f t="shared" si="63"/>
        <v>0</v>
      </c>
      <c r="EK15" s="56" t="s">
        <v>701</v>
      </c>
    </row>
    <row r="16" spans="1:141" ht="54" customHeight="1">
      <c r="A16" s="37">
        <f>IF('JLA事務局用　※触らないで下さい'!$A$6="","",'JLA事務局用　※触らないで下さい'!$A$6)</f>
      </c>
      <c r="B16" s="171"/>
      <c r="C16" s="58">
        <f t="shared" si="0"/>
      </c>
      <c r="D16" s="58">
        <f t="shared" si="1"/>
      </c>
      <c r="E16" s="195">
        <f>'JLA事務局用　※触らないで下さい'!$B$6</f>
        <v>0</v>
      </c>
      <c r="F16" s="195">
        <f>'JLA事務局用　※触らないで下さい'!$C$6</f>
        <v>0</v>
      </c>
      <c r="G16" s="37" t="str">
        <f t="shared" si="25"/>
        <v>男</v>
      </c>
      <c r="H16" s="171" t="str">
        <f t="shared" si="10"/>
        <v>1900/01/00</v>
      </c>
      <c r="I16" s="37"/>
      <c r="J16" s="37">
        <f t="shared" si="11"/>
      </c>
      <c r="K16" s="37"/>
      <c r="L16" s="37"/>
      <c r="M16" s="57">
        <f t="shared" si="12"/>
      </c>
      <c r="N16" s="37" t="e">
        <f>JLA事務局用　※触らないで下さい!#REF!</f>
        <v>#REF!</v>
      </c>
      <c r="O16" s="37" t="e">
        <f>JLA事務局用　※触らないで下さい!#REF!</f>
        <v>#REF!</v>
      </c>
      <c r="P16" s="37"/>
      <c r="Q16" s="37"/>
      <c r="R16" s="37">
        <v>1</v>
      </c>
      <c r="S16" s="37" t="str">
        <f t="shared" si="2"/>
        <v>障害物ｽｲﾑ
200m</v>
      </c>
      <c r="T16" s="37" t="str">
        <f t="shared" si="13"/>
        <v>:.</v>
      </c>
      <c r="U16" s="37" t="str">
        <f t="shared" si="3"/>
        <v>ﾏﾈｷﾝｷｬﾘｰ
50m</v>
      </c>
      <c r="V16" s="37" t="str">
        <f t="shared" si="14"/>
        <v>:.</v>
      </c>
      <c r="W16" s="37" t="str">
        <f t="shared" si="4"/>
        <v>ﾚｽｷｭｰﾒﾄﾞﾚｰ100m</v>
      </c>
      <c r="X16" s="37" t="str">
        <f t="shared" si="15"/>
        <v>:.</v>
      </c>
      <c r="Y16" s="37" t="str">
        <f t="shared" si="5"/>
        <v>ﾏﾈｷﾝｷｬﾘｰ･
ｳｨｽﾞﾌｨﾝ
100m</v>
      </c>
      <c r="Z16" s="37" t="str">
        <f t="shared" si="16"/>
        <v>:.</v>
      </c>
      <c r="AA16" s="37" t="str">
        <f t="shared" si="6"/>
        <v>ﾏﾈｷﾝﾄｳ･
ｳｨｽﾞﾌｨﾝ
100m</v>
      </c>
      <c r="AB16" s="37" t="str">
        <f t="shared" si="17"/>
        <v>:.</v>
      </c>
      <c r="AC16" s="37" t="str">
        <f t="shared" si="7"/>
        <v>ｽｰﾊﾟｰﾗｲﾌｾｰﾊﾞｰ
200m</v>
      </c>
      <c r="AD16" s="37" t="str">
        <f t="shared" si="18"/>
        <v>:.</v>
      </c>
      <c r="AE16" s="37" t="e">
        <f>IF(AF16="","",#REF!)</f>
        <v>#REF!</v>
      </c>
      <c r="AF16" s="37" t="e">
        <f>IF(#REF!="","",#REF!)</f>
        <v>#REF!</v>
      </c>
      <c r="AG16" s="37"/>
      <c r="AH16" s="37"/>
      <c r="AI16" s="37"/>
      <c r="AJ16" s="37"/>
      <c r="AK16" s="37"/>
      <c r="AL16" s="37"/>
      <c r="AM16" s="37"/>
      <c r="AN16" s="57" t="s">
        <v>99</v>
      </c>
      <c r="AO16" s="219"/>
      <c r="AP16" s="220"/>
      <c r="AQ16" s="219"/>
      <c r="AR16" s="220"/>
      <c r="AS16" s="37" t="s">
        <v>25</v>
      </c>
      <c r="AT16" s="36"/>
      <c r="AU16" s="36"/>
      <c r="AV16" s="34"/>
      <c r="AW16" s="34"/>
      <c r="AX16" s="34"/>
      <c r="AY16" s="284"/>
      <c r="AZ16" s="34"/>
      <c r="BA16" s="34"/>
      <c r="BB16" s="34"/>
      <c r="BC16" s="35"/>
      <c r="BD16" s="37">
        <f>IF(BC16="","",DATEDIF(BC16,'様式 A-4（チーム情報・チームＰＲ）'!$G$2,"Y"))</f>
      </c>
      <c r="BE16" s="287"/>
      <c r="BF16" s="312"/>
      <c r="BG16" s="37"/>
      <c r="BH16" s="58"/>
      <c r="BI16" s="289"/>
      <c r="BJ16" s="309" t="s">
        <v>689</v>
      </c>
      <c r="BK16" s="290"/>
      <c r="BL16" s="309" t="s">
        <v>690</v>
      </c>
      <c r="BM16" s="291"/>
      <c r="BN16" s="289"/>
      <c r="BO16" s="309" t="s">
        <v>689</v>
      </c>
      <c r="BP16" s="290"/>
      <c r="BQ16" s="309" t="s">
        <v>690</v>
      </c>
      <c r="BR16" s="291"/>
      <c r="BS16" s="289"/>
      <c r="BT16" s="309" t="s">
        <v>689</v>
      </c>
      <c r="BU16" s="290"/>
      <c r="BV16" s="309" t="s">
        <v>690</v>
      </c>
      <c r="BW16" s="291"/>
      <c r="BX16" s="289"/>
      <c r="BY16" s="309" t="s">
        <v>689</v>
      </c>
      <c r="BZ16" s="290"/>
      <c r="CA16" s="309" t="s">
        <v>690</v>
      </c>
      <c r="CB16" s="291"/>
      <c r="CC16" s="289"/>
      <c r="CD16" s="309" t="s">
        <v>689</v>
      </c>
      <c r="CE16" s="290"/>
      <c r="CF16" s="309" t="s">
        <v>690</v>
      </c>
      <c r="CG16" s="291"/>
      <c r="CH16" s="289"/>
      <c r="CI16" s="309" t="s">
        <v>689</v>
      </c>
      <c r="CJ16" s="290"/>
      <c r="CK16" s="309" t="s">
        <v>690</v>
      </c>
      <c r="CL16" s="291"/>
      <c r="CM16" s="203"/>
      <c r="CN16" s="203"/>
      <c r="CO16" s="204"/>
      <c r="CP16" s="313" t="str">
        <f t="shared" si="26"/>
        <v>:.</v>
      </c>
      <c r="CQ16" s="313" t="str">
        <f t="shared" si="27"/>
        <v>:.</v>
      </c>
      <c r="CR16" s="313" t="str">
        <f t="shared" si="28"/>
        <v>:.</v>
      </c>
      <c r="CS16" s="313" t="str">
        <f t="shared" si="29"/>
        <v>:.</v>
      </c>
      <c r="CT16" s="313" t="str">
        <f t="shared" si="30"/>
        <v>:.</v>
      </c>
      <c r="CU16" s="313" t="str">
        <f t="shared" si="31"/>
        <v>:.</v>
      </c>
      <c r="CV16" s="314">
        <f t="shared" si="19"/>
        <v>1</v>
      </c>
      <c r="CW16" s="314">
        <f t="shared" si="20"/>
        <v>1</v>
      </c>
      <c r="CX16" s="314">
        <f t="shared" si="21"/>
        <v>1</v>
      </c>
      <c r="CY16" s="314">
        <f t="shared" si="22"/>
        <v>1</v>
      </c>
      <c r="CZ16" s="314">
        <f t="shared" si="23"/>
        <v>1</v>
      </c>
      <c r="DA16" s="314">
        <f t="shared" si="24"/>
        <v>1</v>
      </c>
      <c r="DB16" s="315">
        <f t="shared" si="32"/>
        <v>6</v>
      </c>
      <c r="DC16" s="37">
        <f t="shared" si="33"/>
        <v>0</v>
      </c>
      <c r="DD16" s="59">
        <f t="shared" si="8"/>
        <v>0</v>
      </c>
      <c r="DE16" s="59">
        <f t="shared" si="9"/>
        <v>0</v>
      </c>
      <c r="DG16" s="371">
        <f t="shared" si="34"/>
        <v>0</v>
      </c>
      <c r="DH16" s="371">
        <f t="shared" si="35"/>
        <v>0</v>
      </c>
      <c r="DI16" s="371">
        <f t="shared" si="36"/>
        <v>0</v>
      </c>
      <c r="DJ16" s="371">
        <f t="shared" si="37"/>
        <v>0</v>
      </c>
      <c r="DK16" s="371">
        <f t="shared" si="38"/>
        <v>0</v>
      </c>
      <c r="DL16" s="371">
        <f t="shared" si="39"/>
        <v>0</v>
      </c>
      <c r="DM16" s="371">
        <f t="shared" si="40"/>
        <v>0</v>
      </c>
      <c r="DN16" s="371">
        <f t="shared" si="41"/>
        <v>0</v>
      </c>
      <c r="DO16" s="371">
        <f t="shared" si="42"/>
        <v>0</v>
      </c>
      <c r="DP16" s="371">
        <f t="shared" si="43"/>
        <v>0</v>
      </c>
      <c r="DQ16" s="371">
        <f t="shared" si="44"/>
        <v>0</v>
      </c>
      <c r="DR16" s="371">
        <f t="shared" si="45"/>
        <v>0</v>
      </c>
      <c r="DS16" s="371">
        <f t="shared" si="46"/>
        <v>0</v>
      </c>
      <c r="DT16" s="371">
        <f t="shared" si="47"/>
        <v>0</v>
      </c>
      <c r="DU16" s="371">
        <f t="shared" si="48"/>
        <v>0</v>
      </c>
      <c r="DV16" s="371">
        <f t="shared" si="49"/>
        <v>0</v>
      </c>
      <c r="DW16" s="371">
        <f t="shared" si="50"/>
        <v>0</v>
      </c>
      <c r="DX16" s="371">
        <f t="shared" si="51"/>
        <v>0</v>
      </c>
      <c r="DY16" s="371">
        <f t="shared" si="52"/>
        <v>0</v>
      </c>
      <c r="DZ16" s="371">
        <f t="shared" si="53"/>
        <v>0</v>
      </c>
      <c r="EA16" s="371">
        <f t="shared" si="54"/>
        <v>0</v>
      </c>
      <c r="EB16" s="371">
        <f t="shared" si="55"/>
        <v>0</v>
      </c>
      <c r="EC16" s="371">
        <f t="shared" si="56"/>
        <v>0</v>
      </c>
      <c r="ED16" s="371">
        <f t="shared" si="57"/>
        <v>0</v>
      </c>
      <c r="EE16" s="371">
        <f t="shared" si="58"/>
        <v>0</v>
      </c>
      <c r="EF16" s="371">
        <f t="shared" si="59"/>
        <v>0</v>
      </c>
      <c r="EG16" s="371">
        <f t="shared" si="60"/>
        <v>0</v>
      </c>
      <c r="EH16" s="371">
        <f t="shared" si="61"/>
        <v>0</v>
      </c>
      <c r="EI16" s="371">
        <f t="shared" si="62"/>
        <v>0</v>
      </c>
      <c r="EJ16" s="371">
        <f t="shared" si="63"/>
        <v>0</v>
      </c>
      <c r="EK16" s="56" t="s">
        <v>702</v>
      </c>
    </row>
    <row r="17" spans="1:141" ht="54" customHeight="1">
      <c r="A17" s="37">
        <f>IF('JLA事務局用　※触らないで下さい'!$A$6="","",'JLA事務局用　※触らないで下さい'!$A$6)</f>
      </c>
      <c r="B17" s="171"/>
      <c r="C17" s="58">
        <f t="shared" si="0"/>
      </c>
      <c r="D17" s="58">
        <f t="shared" si="1"/>
      </c>
      <c r="E17" s="195">
        <f>'JLA事務局用　※触らないで下さい'!$B$6</f>
        <v>0</v>
      </c>
      <c r="F17" s="195">
        <f>'JLA事務局用　※触らないで下さい'!$C$6</f>
        <v>0</v>
      </c>
      <c r="G17" s="37" t="str">
        <f t="shared" si="25"/>
        <v>男</v>
      </c>
      <c r="H17" s="171" t="str">
        <f t="shared" si="10"/>
        <v>1900/01/00</v>
      </c>
      <c r="I17" s="37"/>
      <c r="J17" s="37">
        <f t="shared" si="11"/>
      </c>
      <c r="K17" s="37"/>
      <c r="L17" s="37"/>
      <c r="M17" s="57">
        <f t="shared" si="12"/>
      </c>
      <c r="N17" s="37" t="e">
        <f>JLA事務局用　※触らないで下さい!#REF!</f>
        <v>#REF!</v>
      </c>
      <c r="O17" s="37" t="e">
        <f>JLA事務局用　※触らないで下さい!#REF!</f>
        <v>#REF!</v>
      </c>
      <c r="P17" s="37"/>
      <c r="Q17" s="37"/>
      <c r="R17" s="37">
        <v>1</v>
      </c>
      <c r="S17" s="37" t="str">
        <f t="shared" si="2"/>
        <v>障害物ｽｲﾑ
200m</v>
      </c>
      <c r="T17" s="37" t="str">
        <f t="shared" si="13"/>
        <v>:.</v>
      </c>
      <c r="U17" s="37" t="str">
        <f t="shared" si="3"/>
        <v>ﾏﾈｷﾝｷｬﾘｰ
50m</v>
      </c>
      <c r="V17" s="37" t="str">
        <f t="shared" si="14"/>
        <v>:.</v>
      </c>
      <c r="W17" s="37" t="str">
        <f t="shared" si="4"/>
        <v>ﾚｽｷｭｰﾒﾄﾞﾚｰ100m</v>
      </c>
      <c r="X17" s="37" t="str">
        <f t="shared" si="15"/>
        <v>:.</v>
      </c>
      <c r="Y17" s="37" t="str">
        <f t="shared" si="5"/>
        <v>ﾏﾈｷﾝｷｬﾘｰ･
ｳｨｽﾞﾌｨﾝ
100m</v>
      </c>
      <c r="Z17" s="37" t="str">
        <f t="shared" si="16"/>
        <v>:.</v>
      </c>
      <c r="AA17" s="37" t="str">
        <f t="shared" si="6"/>
        <v>ﾏﾈｷﾝﾄｳ･
ｳｨｽﾞﾌｨﾝ
100m</v>
      </c>
      <c r="AB17" s="37" t="str">
        <f t="shared" si="17"/>
        <v>:.</v>
      </c>
      <c r="AC17" s="37" t="str">
        <f t="shared" si="7"/>
        <v>ｽｰﾊﾟｰﾗｲﾌｾｰﾊﾞｰ
200m</v>
      </c>
      <c r="AD17" s="37" t="str">
        <f t="shared" si="18"/>
        <v>:.</v>
      </c>
      <c r="AE17" s="37" t="e">
        <f>IF(AF17="","",#REF!)</f>
        <v>#REF!</v>
      </c>
      <c r="AF17" s="37" t="e">
        <f>IF(#REF!="","",#REF!)</f>
        <v>#REF!</v>
      </c>
      <c r="AG17" s="37"/>
      <c r="AH17" s="37"/>
      <c r="AI17" s="37"/>
      <c r="AJ17" s="37"/>
      <c r="AK17" s="37"/>
      <c r="AL17" s="37"/>
      <c r="AM17" s="37"/>
      <c r="AN17" s="57" t="s">
        <v>100</v>
      </c>
      <c r="AO17" s="219"/>
      <c r="AP17" s="220"/>
      <c r="AQ17" s="219"/>
      <c r="AR17" s="220"/>
      <c r="AS17" s="37" t="s">
        <v>25</v>
      </c>
      <c r="AT17" s="36"/>
      <c r="AU17" s="36"/>
      <c r="AV17" s="34"/>
      <c r="AW17" s="34"/>
      <c r="AX17" s="34"/>
      <c r="AY17" s="284"/>
      <c r="AZ17" s="34"/>
      <c r="BA17" s="34"/>
      <c r="BB17" s="34"/>
      <c r="BC17" s="35"/>
      <c r="BD17" s="37">
        <f>IF(BC17="","",DATEDIF(BC17,'様式 A-4（チーム情報・チームＰＲ）'!$G$2,"Y"))</f>
      </c>
      <c r="BE17" s="287"/>
      <c r="BF17" s="312"/>
      <c r="BG17" s="37"/>
      <c r="BH17" s="58"/>
      <c r="BI17" s="289"/>
      <c r="BJ17" s="309" t="s">
        <v>689</v>
      </c>
      <c r="BK17" s="290"/>
      <c r="BL17" s="309" t="s">
        <v>690</v>
      </c>
      <c r="BM17" s="291"/>
      <c r="BN17" s="289"/>
      <c r="BO17" s="309" t="s">
        <v>689</v>
      </c>
      <c r="BP17" s="290"/>
      <c r="BQ17" s="309" t="s">
        <v>690</v>
      </c>
      <c r="BR17" s="291"/>
      <c r="BS17" s="289"/>
      <c r="BT17" s="309" t="s">
        <v>689</v>
      </c>
      <c r="BU17" s="290"/>
      <c r="BV17" s="309" t="s">
        <v>690</v>
      </c>
      <c r="BW17" s="291"/>
      <c r="BX17" s="289"/>
      <c r="BY17" s="309" t="s">
        <v>689</v>
      </c>
      <c r="BZ17" s="290"/>
      <c r="CA17" s="309" t="s">
        <v>690</v>
      </c>
      <c r="CB17" s="291"/>
      <c r="CC17" s="289"/>
      <c r="CD17" s="309" t="s">
        <v>689</v>
      </c>
      <c r="CE17" s="290"/>
      <c r="CF17" s="309" t="s">
        <v>690</v>
      </c>
      <c r="CG17" s="291"/>
      <c r="CH17" s="289"/>
      <c r="CI17" s="309" t="s">
        <v>689</v>
      </c>
      <c r="CJ17" s="290"/>
      <c r="CK17" s="309" t="s">
        <v>690</v>
      </c>
      <c r="CL17" s="291"/>
      <c r="CM17" s="203"/>
      <c r="CN17" s="203"/>
      <c r="CO17" s="204"/>
      <c r="CP17" s="313" t="str">
        <f t="shared" si="26"/>
        <v>:.</v>
      </c>
      <c r="CQ17" s="313" t="str">
        <f t="shared" si="27"/>
        <v>:.</v>
      </c>
      <c r="CR17" s="313" t="str">
        <f t="shared" si="28"/>
        <v>:.</v>
      </c>
      <c r="CS17" s="313" t="str">
        <f t="shared" si="29"/>
        <v>:.</v>
      </c>
      <c r="CT17" s="313" t="str">
        <f t="shared" si="30"/>
        <v>:.</v>
      </c>
      <c r="CU17" s="313" t="str">
        <f t="shared" si="31"/>
        <v>:.</v>
      </c>
      <c r="CV17" s="314">
        <f t="shared" si="19"/>
        <v>1</v>
      </c>
      <c r="CW17" s="314">
        <f t="shared" si="20"/>
        <v>1</v>
      </c>
      <c r="CX17" s="314">
        <f t="shared" si="21"/>
        <v>1</v>
      </c>
      <c r="CY17" s="314">
        <f t="shared" si="22"/>
        <v>1</v>
      </c>
      <c r="CZ17" s="314">
        <f t="shared" si="23"/>
        <v>1</v>
      </c>
      <c r="DA17" s="314">
        <f t="shared" si="24"/>
        <v>1</v>
      </c>
      <c r="DB17" s="315">
        <f t="shared" si="32"/>
        <v>6</v>
      </c>
      <c r="DC17" s="37">
        <f t="shared" si="33"/>
        <v>0</v>
      </c>
      <c r="DD17" s="59">
        <f t="shared" si="8"/>
        <v>0</v>
      </c>
      <c r="DE17" s="59">
        <f t="shared" si="9"/>
        <v>0</v>
      </c>
      <c r="DG17" s="371">
        <f t="shared" si="34"/>
        <v>0</v>
      </c>
      <c r="DH17" s="371">
        <f t="shared" si="35"/>
        <v>0</v>
      </c>
      <c r="DI17" s="371">
        <f t="shared" si="36"/>
        <v>0</v>
      </c>
      <c r="DJ17" s="371">
        <f t="shared" si="37"/>
        <v>0</v>
      </c>
      <c r="DK17" s="371">
        <f t="shared" si="38"/>
        <v>0</v>
      </c>
      <c r="DL17" s="371">
        <f t="shared" si="39"/>
        <v>0</v>
      </c>
      <c r="DM17" s="371">
        <f t="shared" si="40"/>
        <v>0</v>
      </c>
      <c r="DN17" s="371">
        <f t="shared" si="41"/>
        <v>0</v>
      </c>
      <c r="DO17" s="371">
        <f t="shared" si="42"/>
        <v>0</v>
      </c>
      <c r="DP17" s="371">
        <f t="shared" si="43"/>
        <v>0</v>
      </c>
      <c r="DQ17" s="371">
        <f t="shared" si="44"/>
        <v>0</v>
      </c>
      <c r="DR17" s="371">
        <f t="shared" si="45"/>
        <v>0</v>
      </c>
      <c r="DS17" s="371">
        <f t="shared" si="46"/>
        <v>0</v>
      </c>
      <c r="DT17" s="371">
        <f t="shared" si="47"/>
        <v>0</v>
      </c>
      <c r="DU17" s="371">
        <f t="shared" si="48"/>
        <v>0</v>
      </c>
      <c r="DV17" s="371">
        <f t="shared" si="49"/>
        <v>0</v>
      </c>
      <c r="DW17" s="371">
        <f t="shared" si="50"/>
        <v>0</v>
      </c>
      <c r="DX17" s="371">
        <f t="shared" si="51"/>
        <v>0</v>
      </c>
      <c r="DY17" s="371">
        <f t="shared" si="52"/>
        <v>0</v>
      </c>
      <c r="DZ17" s="371">
        <f t="shared" si="53"/>
        <v>0</v>
      </c>
      <c r="EA17" s="371">
        <f t="shared" si="54"/>
        <v>0</v>
      </c>
      <c r="EB17" s="371">
        <f t="shared" si="55"/>
        <v>0</v>
      </c>
      <c r="EC17" s="371">
        <f t="shared" si="56"/>
        <v>0</v>
      </c>
      <c r="ED17" s="371">
        <f t="shared" si="57"/>
        <v>0</v>
      </c>
      <c r="EE17" s="371">
        <f t="shared" si="58"/>
        <v>0</v>
      </c>
      <c r="EF17" s="371">
        <f t="shared" si="59"/>
        <v>0</v>
      </c>
      <c r="EG17" s="371">
        <f t="shared" si="60"/>
        <v>0</v>
      </c>
      <c r="EH17" s="371">
        <f t="shared" si="61"/>
        <v>0</v>
      </c>
      <c r="EI17" s="371">
        <f t="shared" si="62"/>
        <v>0</v>
      </c>
      <c r="EJ17" s="371">
        <f t="shared" si="63"/>
        <v>0</v>
      </c>
      <c r="EK17" s="56" t="s">
        <v>703</v>
      </c>
    </row>
    <row r="18" spans="1:141" ht="54" customHeight="1">
      <c r="A18" s="37">
        <f>IF('JLA事務局用　※触らないで下さい'!$A$6="","",'JLA事務局用　※触らないで下さい'!$A$6)</f>
      </c>
      <c r="B18" s="171"/>
      <c r="C18" s="58">
        <f t="shared" si="0"/>
      </c>
      <c r="D18" s="58">
        <f t="shared" si="1"/>
      </c>
      <c r="E18" s="195">
        <f>'JLA事務局用　※触らないで下さい'!$B$6</f>
        <v>0</v>
      </c>
      <c r="F18" s="195">
        <f>'JLA事務局用　※触らないで下さい'!$C$6</f>
        <v>0</v>
      </c>
      <c r="G18" s="37" t="str">
        <f t="shared" si="25"/>
        <v>男</v>
      </c>
      <c r="H18" s="171" t="str">
        <f t="shared" si="10"/>
        <v>1900/01/00</v>
      </c>
      <c r="I18" s="37"/>
      <c r="J18" s="37">
        <f t="shared" si="11"/>
      </c>
      <c r="K18" s="37"/>
      <c r="L18" s="37"/>
      <c r="M18" s="57">
        <f t="shared" si="12"/>
      </c>
      <c r="N18" s="37" t="e">
        <f>JLA事務局用　※触らないで下さい!#REF!</f>
        <v>#REF!</v>
      </c>
      <c r="O18" s="37" t="e">
        <f>JLA事務局用　※触らないで下さい!#REF!</f>
        <v>#REF!</v>
      </c>
      <c r="P18" s="37"/>
      <c r="Q18" s="37"/>
      <c r="R18" s="37">
        <v>1</v>
      </c>
      <c r="S18" s="37" t="str">
        <f t="shared" si="2"/>
        <v>障害物ｽｲﾑ
200m</v>
      </c>
      <c r="T18" s="37" t="str">
        <f t="shared" si="13"/>
        <v>:.</v>
      </c>
      <c r="U18" s="37" t="str">
        <f t="shared" si="3"/>
        <v>ﾏﾈｷﾝｷｬﾘｰ
50m</v>
      </c>
      <c r="V18" s="37" t="str">
        <f t="shared" si="14"/>
        <v>:.</v>
      </c>
      <c r="W18" s="37" t="str">
        <f t="shared" si="4"/>
        <v>ﾚｽｷｭｰﾒﾄﾞﾚｰ100m</v>
      </c>
      <c r="X18" s="37" t="str">
        <f t="shared" si="15"/>
        <v>:.</v>
      </c>
      <c r="Y18" s="37" t="str">
        <f t="shared" si="5"/>
        <v>ﾏﾈｷﾝｷｬﾘｰ･
ｳｨｽﾞﾌｨﾝ
100m</v>
      </c>
      <c r="Z18" s="37" t="str">
        <f t="shared" si="16"/>
        <v>:.</v>
      </c>
      <c r="AA18" s="37" t="str">
        <f t="shared" si="6"/>
        <v>ﾏﾈｷﾝﾄｳ･
ｳｨｽﾞﾌｨﾝ
100m</v>
      </c>
      <c r="AB18" s="37" t="str">
        <f t="shared" si="17"/>
        <v>:.</v>
      </c>
      <c r="AC18" s="37" t="str">
        <f t="shared" si="7"/>
        <v>ｽｰﾊﾟｰﾗｲﾌｾｰﾊﾞｰ
200m</v>
      </c>
      <c r="AD18" s="37" t="str">
        <f t="shared" si="18"/>
        <v>:.</v>
      </c>
      <c r="AE18" s="37" t="e">
        <f>IF(AF18="","",#REF!)</f>
        <v>#REF!</v>
      </c>
      <c r="AF18" s="37" t="e">
        <f>IF(#REF!="","",#REF!)</f>
        <v>#REF!</v>
      </c>
      <c r="AG18" s="37"/>
      <c r="AH18" s="37"/>
      <c r="AI18" s="37"/>
      <c r="AJ18" s="37"/>
      <c r="AK18" s="37"/>
      <c r="AL18" s="37"/>
      <c r="AM18" s="37"/>
      <c r="AN18" s="57" t="s">
        <v>101</v>
      </c>
      <c r="AO18" s="219"/>
      <c r="AP18" s="220"/>
      <c r="AQ18" s="219"/>
      <c r="AR18" s="220"/>
      <c r="AS18" s="37" t="s">
        <v>25</v>
      </c>
      <c r="AT18" s="36"/>
      <c r="AU18" s="36"/>
      <c r="AV18" s="34"/>
      <c r="AW18" s="34"/>
      <c r="AX18" s="34"/>
      <c r="AY18" s="284"/>
      <c r="AZ18" s="34"/>
      <c r="BA18" s="34"/>
      <c r="BB18" s="34"/>
      <c r="BC18" s="35"/>
      <c r="BD18" s="37">
        <f>IF(BC18="","",DATEDIF(BC18,'様式 A-4（チーム情報・チームＰＲ）'!$G$2,"Y"))</f>
      </c>
      <c r="BE18" s="287"/>
      <c r="BF18" s="312"/>
      <c r="BG18" s="37"/>
      <c r="BH18" s="58"/>
      <c r="BI18" s="289"/>
      <c r="BJ18" s="309" t="s">
        <v>689</v>
      </c>
      <c r="BK18" s="290"/>
      <c r="BL18" s="309" t="s">
        <v>690</v>
      </c>
      <c r="BM18" s="291"/>
      <c r="BN18" s="289"/>
      <c r="BO18" s="309" t="s">
        <v>689</v>
      </c>
      <c r="BP18" s="290"/>
      <c r="BQ18" s="309" t="s">
        <v>690</v>
      </c>
      <c r="BR18" s="291"/>
      <c r="BS18" s="289"/>
      <c r="BT18" s="309" t="s">
        <v>689</v>
      </c>
      <c r="BU18" s="290"/>
      <c r="BV18" s="309" t="s">
        <v>690</v>
      </c>
      <c r="BW18" s="291"/>
      <c r="BX18" s="289"/>
      <c r="BY18" s="309" t="s">
        <v>689</v>
      </c>
      <c r="BZ18" s="290"/>
      <c r="CA18" s="309" t="s">
        <v>690</v>
      </c>
      <c r="CB18" s="291"/>
      <c r="CC18" s="289"/>
      <c r="CD18" s="309" t="s">
        <v>689</v>
      </c>
      <c r="CE18" s="290"/>
      <c r="CF18" s="309" t="s">
        <v>690</v>
      </c>
      <c r="CG18" s="291"/>
      <c r="CH18" s="289"/>
      <c r="CI18" s="309" t="s">
        <v>689</v>
      </c>
      <c r="CJ18" s="290"/>
      <c r="CK18" s="309" t="s">
        <v>690</v>
      </c>
      <c r="CL18" s="291"/>
      <c r="CM18" s="203"/>
      <c r="CN18" s="203"/>
      <c r="CO18" s="204"/>
      <c r="CP18" s="313" t="str">
        <f t="shared" si="26"/>
        <v>:.</v>
      </c>
      <c r="CQ18" s="313" t="str">
        <f t="shared" si="27"/>
        <v>:.</v>
      </c>
      <c r="CR18" s="313" t="str">
        <f t="shared" si="28"/>
        <v>:.</v>
      </c>
      <c r="CS18" s="313" t="str">
        <f t="shared" si="29"/>
        <v>:.</v>
      </c>
      <c r="CT18" s="313" t="str">
        <f t="shared" si="30"/>
        <v>:.</v>
      </c>
      <c r="CU18" s="313" t="str">
        <f t="shared" si="31"/>
        <v>:.</v>
      </c>
      <c r="CV18" s="314">
        <f t="shared" si="19"/>
        <v>1</v>
      </c>
      <c r="CW18" s="314">
        <f t="shared" si="20"/>
        <v>1</v>
      </c>
      <c r="CX18" s="314">
        <f t="shared" si="21"/>
        <v>1</v>
      </c>
      <c r="CY18" s="314">
        <f t="shared" si="22"/>
        <v>1</v>
      </c>
      <c r="CZ18" s="314">
        <f t="shared" si="23"/>
        <v>1</v>
      </c>
      <c r="DA18" s="314">
        <f t="shared" si="24"/>
        <v>1</v>
      </c>
      <c r="DB18" s="315">
        <f t="shared" si="32"/>
        <v>6</v>
      </c>
      <c r="DC18" s="37">
        <f t="shared" si="33"/>
        <v>0</v>
      </c>
      <c r="DD18" s="59">
        <f t="shared" si="8"/>
        <v>0</v>
      </c>
      <c r="DE18" s="59">
        <f t="shared" si="9"/>
        <v>0</v>
      </c>
      <c r="DG18" s="371">
        <f t="shared" si="34"/>
        <v>0</v>
      </c>
      <c r="DH18" s="371">
        <f t="shared" si="35"/>
        <v>0</v>
      </c>
      <c r="DI18" s="371">
        <f t="shared" si="36"/>
        <v>0</v>
      </c>
      <c r="DJ18" s="371">
        <f t="shared" si="37"/>
        <v>0</v>
      </c>
      <c r="DK18" s="371">
        <f t="shared" si="38"/>
        <v>0</v>
      </c>
      <c r="DL18" s="371">
        <f t="shared" si="39"/>
        <v>0</v>
      </c>
      <c r="DM18" s="371">
        <f t="shared" si="40"/>
        <v>0</v>
      </c>
      <c r="DN18" s="371">
        <f t="shared" si="41"/>
        <v>0</v>
      </c>
      <c r="DO18" s="371">
        <f t="shared" si="42"/>
        <v>0</v>
      </c>
      <c r="DP18" s="371">
        <f t="shared" si="43"/>
        <v>0</v>
      </c>
      <c r="DQ18" s="371">
        <f t="shared" si="44"/>
        <v>0</v>
      </c>
      <c r="DR18" s="371">
        <f t="shared" si="45"/>
        <v>0</v>
      </c>
      <c r="DS18" s="371">
        <f t="shared" si="46"/>
        <v>0</v>
      </c>
      <c r="DT18" s="371">
        <f t="shared" si="47"/>
        <v>0</v>
      </c>
      <c r="DU18" s="371">
        <f t="shared" si="48"/>
        <v>0</v>
      </c>
      <c r="DV18" s="371">
        <f t="shared" si="49"/>
        <v>0</v>
      </c>
      <c r="DW18" s="371">
        <f t="shared" si="50"/>
        <v>0</v>
      </c>
      <c r="DX18" s="371">
        <f t="shared" si="51"/>
        <v>0</v>
      </c>
      <c r="DY18" s="371">
        <f t="shared" si="52"/>
        <v>0</v>
      </c>
      <c r="DZ18" s="371">
        <f t="shared" si="53"/>
        <v>0</v>
      </c>
      <c r="EA18" s="371">
        <f t="shared" si="54"/>
        <v>0</v>
      </c>
      <c r="EB18" s="371">
        <f t="shared" si="55"/>
        <v>0</v>
      </c>
      <c r="EC18" s="371">
        <f t="shared" si="56"/>
        <v>0</v>
      </c>
      <c r="ED18" s="371">
        <f t="shared" si="57"/>
        <v>0</v>
      </c>
      <c r="EE18" s="371">
        <f t="shared" si="58"/>
        <v>0</v>
      </c>
      <c r="EF18" s="371">
        <f t="shared" si="59"/>
        <v>0</v>
      </c>
      <c r="EG18" s="371">
        <f t="shared" si="60"/>
        <v>0</v>
      </c>
      <c r="EH18" s="371">
        <f t="shared" si="61"/>
        <v>0</v>
      </c>
      <c r="EI18" s="371">
        <f t="shared" si="62"/>
        <v>0</v>
      </c>
      <c r="EJ18" s="371">
        <f t="shared" si="63"/>
        <v>0</v>
      </c>
      <c r="EK18" s="56" t="s">
        <v>704</v>
      </c>
    </row>
    <row r="19" spans="1:141" ht="54" customHeight="1">
      <c r="A19" s="37">
        <f>IF('JLA事務局用　※触らないで下さい'!$A$6="","",'JLA事務局用　※触らないで下さい'!$A$6)</f>
      </c>
      <c r="B19" s="171"/>
      <c r="C19" s="58">
        <f t="shared" si="0"/>
      </c>
      <c r="D19" s="58">
        <f t="shared" si="1"/>
      </c>
      <c r="E19" s="195">
        <f>'JLA事務局用　※触らないで下さい'!$B$6</f>
        <v>0</v>
      </c>
      <c r="F19" s="195">
        <f>'JLA事務局用　※触らないで下さい'!$C$6</f>
        <v>0</v>
      </c>
      <c r="G19" s="37" t="str">
        <f t="shared" si="25"/>
        <v>男</v>
      </c>
      <c r="H19" s="171" t="str">
        <f t="shared" si="10"/>
        <v>1900/01/00</v>
      </c>
      <c r="I19" s="37"/>
      <c r="J19" s="37">
        <f t="shared" si="11"/>
      </c>
      <c r="K19" s="37"/>
      <c r="L19" s="37"/>
      <c r="M19" s="57">
        <f t="shared" si="12"/>
      </c>
      <c r="N19" s="37" t="e">
        <f>JLA事務局用　※触らないで下さい!#REF!</f>
        <v>#REF!</v>
      </c>
      <c r="O19" s="37" t="e">
        <f>JLA事務局用　※触らないで下さい!#REF!</f>
        <v>#REF!</v>
      </c>
      <c r="P19" s="37"/>
      <c r="Q19" s="37"/>
      <c r="R19" s="37">
        <v>1</v>
      </c>
      <c r="S19" s="37" t="str">
        <f t="shared" si="2"/>
        <v>障害物ｽｲﾑ
200m</v>
      </c>
      <c r="T19" s="37" t="str">
        <f t="shared" si="13"/>
        <v>:.</v>
      </c>
      <c r="U19" s="37" t="str">
        <f t="shared" si="3"/>
        <v>ﾏﾈｷﾝｷｬﾘｰ
50m</v>
      </c>
      <c r="V19" s="37" t="str">
        <f t="shared" si="14"/>
        <v>:.</v>
      </c>
      <c r="W19" s="37" t="str">
        <f t="shared" si="4"/>
        <v>ﾚｽｷｭｰﾒﾄﾞﾚｰ100m</v>
      </c>
      <c r="X19" s="37" t="str">
        <f t="shared" si="15"/>
        <v>:.</v>
      </c>
      <c r="Y19" s="37" t="str">
        <f t="shared" si="5"/>
        <v>ﾏﾈｷﾝｷｬﾘｰ･
ｳｨｽﾞﾌｨﾝ
100m</v>
      </c>
      <c r="Z19" s="37" t="str">
        <f t="shared" si="16"/>
        <v>:.</v>
      </c>
      <c r="AA19" s="37" t="str">
        <f t="shared" si="6"/>
        <v>ﾏﾈｷﾝﾄｳ･
ｳｨｽﾞﾌｨﾝ
100m</v>
      </c>
      <c r="AB19" s="37" t="str">
        <f t="shared" si="17"/>
        <v>:.</v>
      </c>
      <c r="AC19" s="37" t="str">
        <f t="shared" si="7"/>
        <v>ｽｰﾊﾟｰﾗｲﾌｾｰﾊﾞｰ
200m</v>
      </c>
      <c r="AD19" s="37" t="str">
        <f t="shared" si="18"/>
        <v>:.</v>
      </c>
      <c r="AE19" s="37" t="e">
        <f>IF(AF19="","",#REF!)</f>
        <v>#REF!</v>
      </c>
      <c r="AF19" s="37" t="e">
        <f>IF(#REF!="","",#REF!)</f>
        <v>#REF!</v>
      </c>
      <c r="AG19" s="37"/>
      <c r="AH19" s="37"/>
      <c r="AI19" s="37"/>
      <c r="AJ19" s="37"/>
      <c r="AK19" s="37"/>
      <c r="AL19" s="37"/>
      <c r="AM19" s="37"/>
      <c r="AN19" s="57" t="s">
        <v>102</v>
      </c>
      <c r="AO19" s="219"/>
      <c r="AP19" s="220"/>
      <c r="AQ19" s="219"/>
      <c r="AR19" s="220"/>
      <c r="AS19" s="37" t="s">
        <v>25</v>
      </c>
      <c r="AT19" s="36"/>
      <c r="AU19" s="36"/>
      <c r="AV19" s="34"/>
      <c r="AW19" s="34"/>
      <c r="AX19" s="34"/>
      <c r="AY19" s="284"/>
      <c r="AZ19" s="34"/>
      <c r="BA19" s="34"/>
      <c r="BB19" s="34"/>
      <c r="BC19" s="35"/>
      <c r="BD19" s="37">
        <f>IF(BC19="","",DATEDIF(BC19,'様式 A-4（チーム情報・チームＰＲ）'!$G$2,"Y"))</f>
      </c>
      <c r="BE19" s="287"/>
      <c r="BF19" s="312"/>
      <c r="BG19" s="37"/>
      <c r="BH19" s="58"/>
      <c r="BI19" s="289"/>
      <c r="BJ19" s="309" t="s">
        <v>689</v>
      </c>
      <c r="BK19" s="290"/>
      <c r="BL19" s="309" t="s">
        <v>690</v>
      </c>
      <c r="BM19" s="291"/>
      <c r="BN19" s="289"/>
      <c r="BO19" s="309" t="s">
        <v>689</v>
      </c>
      <c r="BP19" s="290"/>
      <c r="BQ19" s="309" t="s">
        <v>690</v>
      </c>
      <c r="BR19" s="291"/>
      <c r="BS19" s="289"/>
      <c r="BT19" s="309" t="s">
        <v>689</v>
      </c>
      <c r="BU19" s="290"/>
      <c r="BV19" s="309" t="s">
        <v>690</v>
      </c>
      <c r="BW19" s="291"/>
      <c r="BX19" s="289"/>
      <c r="BY19" s="309" t="s">
        <v>689</v>
      </c>
      <c r="BZ19" s="290"/>
      <c r="CA19" s="309" t="s">
        <v>690</v>
      </c>
      <c r="CB19" s="291"/>
      <c r="CC19" s="289"/>
      <c r="CD19" s="309" t="s">
        <v>689</v>
      </c>
      <c r="CE19" s="290"/>
      <c r="CF19" s="309" t="s">
        <v>690</v>
      </c>
      <c r="CG19" s="291"/>
      <c r="CH19" s="289"/>
      <c r="CI19" s="309" t="s">
        <v>689</v>
      </c>
      <c r="CJ19" s="290"/>
      <c r="CK19" s="309" t="s">
        <v>690</v>
      </c>
      <c r="CL19" s="291"/>
      <c r="CM19" s="203"/>
      <c r="CN19" s="203"/>
      <c r="CO19" s="204"/>
      <c r="CP19" s="313" t="str">
        <f t="shared" si="26"/>
        <v>:.</v>
      </c>
      <c r="CQ19" s="313" t="str">
        <f t="shared" si="27"/>
        <v>:.</v>
      </c>
      <c r="CR19" s="313" t="str">
        <f t="shared" si="28"/>
        <v>:.</v>
      </c>
      <c r="CS19" s="313" t="str">
        <f t="shared" si="29"/>
        <v>:.</v>
      </c>
      <c r="CT19" s="313" t="str">
        <f t="shared" si="30"/>
        <v>:.</v>
      </c>
      <c r="CU19" s="313" t="str">
        <f t="shared" si="31"/>
        <v>:.</v>
      </c>
      <c r="CV19" s="314">
        <f t="shared" si="19"/>
        <v>1</v>
      </c>
      <c r="CW19" s="314">
        <f t="shared" si="20"/>
        <v>1</v>
      </c>
      <c r="CX19" s="314">
        <f t="shared" si="21"/>
        <v>1</v>
      </c>
      <c r="CY19" s="314">
        <f t="shared" si="22"/>
        <v>1</v>
      </c>
      <c r="CZ19" s="314">
        <f t="shared" si="23"/>
        <v>1</v>
      </c>
      <c r="DA19" s="314">
        <f t="shared" si="24"/>
        <v>1</v>
      </c>
      <c r="DB19" s="315">
        <f t="shared" si="32"/>
        <v>6</v>
      </c>
      <c r="DC19" s="37">
        <f t="shared" si="33"/>
        <v>0</v>
      </c>
      <c r="DD19" s="59">
        <f t="shared" si="8"/>
        <v>0</v>
      </c>
      <c r="DE19" s="59">
        <f t="shared" si="9"/>
        <v>0</v>
      </c>
      <c r="DG19" s="371">
        <f t="shared" si="34"/>
        <v>0</v>
      </c>
      <c r="DH19" s="371">
        <f t="shared" si="35"/>
        <v>0</v>
      </c>
      <c r="DI19" s="371">
        <f t="shared" si="36"/>
        <v>0</v>
      </c>
      <c r="DJ19" s="371">
        <f t="shared" si="37"/>
        <v>0</v>
      </c>
      <c r="DK19" s="371">
        <f t="shared" si="38"/>
        <v>0</v>
      </c>
      <c r="DL19" s="371">
        <f t="shared" si="39"/>
        <v>0</v>
      </c>
      <c r="DM19" s="371">
        <f t="shared" si="40"/>
        <v>0</v>
      </c>
      <c r="DN19" s="371">
        <f t="shared" si="41"/>
        <v>0</v>
      </c>
      <c r="DO19" s="371">
        <f t="shared" si="42"/>
        <v>0</v>
      </c>
      <c r="DP19" s="371">
        <f t="shared" si="43"/>
        <v>0</v>
      </c>
      <c r="DQ19" s="371">
        <f t="shared" si="44"/>
        <v>0</v>
      </c>
      <c r="DR19" s="371">
        <f t="shared" si="45"/>
        <v>0</v>
      </c>
      <c r="DS19" s="371">
        <f t="shared" si="46"/>
        <v>0</v>
      </c>
      <c r="DT19" s="371">
        <f t="shared" si="47"/>
        <v>0</v>
      </c>
      <c r="DU19" s="371">
        <f t="shared" si="48"/>
        <v>0</v>
      </c>
      <c r="DV19" s="371">
        <f t="shared" si="49"/>
        <v>0</v>
      </c>
      <c r="DW19" s="371">
        <f t="shared" si="50"/>
        <v>0</v>
      </c>
      <c r="DX19" s="371">
        <f t="shared" si="51"/>
        <v>0</v>
      </c>
      <c r="DY19" s="371">
        <f t="shared" si="52"/>
        <v>0</v>
      </c>
      <c r="DZ19" s="371">
        <f t="shared" si="53"/>
        <v>0</v>
      </c>
      <c r="EA19" s="371">
        <f t="shared" si="54"/>
        <v>0</v>
      </c>
      <c r="EB19" s="371">
        <f t="shared" si="55"/>
        <v>0</v>
      </c>
      <c r="EC19" s="371">
        <f t="shared" si="56"/>
        <v>0</v>
      </c>
      <c r="ED19" s="371">
        <f t="shared" si="57"/>
        <v>0</v>
      </c>
      <c r="EE19" s="371">
        <f t="shared" si="58"/>
        <v>0</v>
      </c>
      <c r="EF19" s="371">
        <f t="shared" si="59"/>
        <v>0</v>
      </c>
      <c r="EG19" s="371">
        <f t="shared" si="60"/>
        <v>0</v>
      </c>
      <c r="EH19" s="371">
        <f t="shared" si="61"/>
        <v>0</v>
      </c>
      <c r="EI19" s="371">
        <f t="shared" si="62"/>
        <v>0</v>
      </c>
      <c r="EJ19" s="371">
        <f t="shared" si="63"/>
        <v>0</v>
      </c>
      <c r="EK19" s="56" t="s">
        <v>705</v>
      </c>
    </row>
    <row r="20" spans="1:141" ht="54" customHeight="1">
      <c r="A20" s="37">
        <f>IF('JLA事務局用　※触らないで下さい'!$A$6="","",'JLA事務局用　※触らないで下さい'!$A$6)</f>
      </c>
      <c r="B20" s="171"/>
      <c r="C20" s="58">
        <f t="shared" si="0"/>
      </c>
      <c r="D20" s="58">
        <f t="shared" si="1"/>
      </c>
      <c r="E20" s="195">
        <f>'JLA事務局用　※触らないで下さい'!$B$6</f>
        <v>0</v>
      </c>
      <c r="F20" s="195">
        <f>'JLA事務局用　※触らないで下さい'!$C$6</f>
        <v>0</v>
      </c>
      <c r="G20" s="37" t="str">
        <f t="shared" si="25"/>
        <v>男</v>
      </c>
      <c r="H20" s="171" t="str">
        <f t="shared" si="10"/>
        <v>1900/01/00</v>
      </c>
      <c r="I20" s="37"/>
      <c r="J20" s="37">
        <f t="shared" si="11"/>
      </c>
      <c r="K20" s="37"/>
      <c r="L20" s="37"/>
      <c r="M20" s="57">
        <f t="shared" si="12"/>
      </c>
      <c r="N20" s="37" t="e">
        <f>JLA事務局用　※触らないで下さい!#REF!</f>
        <v>#REF!</v>
      </c>
      <c r="O20" s="37" t="e">
        <f>JLA事務局用　※触らないで下さい!#REF!</f>
        <v>#REF!</v>
      </c>
      <c r="P20" s="37"/>
      <c r="Q20" s="37"/>
      <c r="R20" s="37">
        <v>1</v>
      </c>
      <c r="S20" s="37" t="str">
        <f t="shared" si="2"/>
        <v>障害物ｽｲﾑ
200m</v>
      </c>
      <c r="T20" s="37" t="str">
        <f t="shared" si="13"/>
        <v>:.</v>
      </c>
      <c r="U20" s="37" t="str">
        <f t="shared" si="3"/>
        <v>ﾏﾈｷﾝｷｬﾘｰ
50m</v>
      </c>
      <c r="V20" s="37" t="str">
        <f t="shared" si="14"/>
        <v>:.</v>
      </c>
      <c r="W20" s="37" t="str">
        <f t="shared" si="4"/>
        <v>ﾚｽｷｭｰﾒﾄﾞﾚｰ100m</v>
      </c>
      <c r="X20" s="37" t="str">
        <f t="shared" si="15"/>
        <v>:.</v>
      </c>
      <c r="Y20" s="37" t="str">
        <f t="shared" si="5"/>
        <v>ﾏﾈｷﾝｷｬﾘｰ･
ｳｨｽﾞﾌｨﾝ
100m</v>
      </c>
      <c r="Z20" s="37" t="str">
        <f t="shared" si="16"/>
        <v>:.</v>
      </c>
      <c r="AA20" s="37" t="str">
        <f t="shared" si="6"/>
        <v>ﾏﾈｷﾝﾄｳ･
ｳｨｽﾞﾌｨﾝ
100m</v>
      </c>
      <c r="AB20" s="37" t="str">
        <f t="shared" si="17"/>
        <v>:.</v>
      </c>
      <c r="AC20" s="37" t="str">
        <f t="shared" si="7"/>
        <v>ｽｰﾊﾟｰﾗｲﾌｾｰﾊﾞｰ
200m</v>
      </c>
      <c r="AD20" s="37" t="str">
        <f t="shared" si="18"/>
        <v>:.</v>
      </c>
      <c r="AE20" s="37" t="e">
        <f>IF(AF20="","",#REF!)</f>
        <v>#REF!</v>
      </c>
      <c r="AF20" s="37" t="e">
        <f>IF(#REF!="","",#REF!)</f>
        <v>#REF!</v>
      </c>
      <c r="AG20" s="37"/>
      <c r="AH20" s="37"/>
      <c r="AI20" s="37"/>
      <c r="AJ20" s="37"/>
      <c r="AK20" s="37"/>
      <c r="AL20" s="37"/>
      <c r="AM20" s="37"/>
      <c r="AN20" s="57" t="s">
        <v>103</v>
      </c>
      <c r="AO20" s="219"/>
      <c r="AP20" s="220"/>
      <c r="AQ20" s="219"/>
      <c r="AR20" s="220"/>
      <c r="AS20" s="37" t="s">
        <v>25</v>
      </c>
      <c r="AT20" s="36"/>
      <c r="AU20" s="36"/>
      <c r="AV20" s="34"/>
      <c r="AW20" s="34"/>
      <c r="AX20" s="34"/>
      <c r="AY20" s="284"/>
      <c r="AZ20" s="34"/>
      <c r="BA20" s="34"/>
      <c r="BB20" s="34"/>
      <c r="BC20" s="35"/>
      <c r="BD20" s="37">
        <f>IF(BC20="","",DATEDIF(BC20,'様式 A-4（チーム情報・チームＰＲ）'!$G$2,"Y"))</f>
      </c>
      <c r="BE20" s="287"/>
      <c r="BF20" s="312"/>
      <c r="BG20" s="37"/>
      <c r="BH20" s="58"/>
      <c r="BI20" s="289"/>
      <c r="BJ20" s="309" t="s">
        <v>689</v>
      </c>
      <c r="BK20" s="290"/>
      <c r="BL20" s="309" t="s">
        <v>690</v>
      </c>
      <c r="BM20" s="291"/>
      <c r="BN20" s="289"/>
      <c r="BO20" s="309" t="s">
        <v>689</v>
      </c>
      <c r="BP20" s="290"/>
      <c r="BQ20" s="309" t="s">
        <v>690</v>
      </c>
      <c r="BR20" s="291"/>
      <c r="BS20" s="289"/>
      <c r="BT20" s="309" t="s">
        <v>689</v>
      </c>
      <c r="BU20" s="290"/>
      <c r="BV20" s="309" t="s">
        <v>690</v>
      </c>
      <c r="BW20" s="291"/>
      <c r="BX20" s="289"/>
      <c r="BY20" s="309" t="s">
        <v>689</v>
      </c>
      <c r="BZ20" s="290"/>
      <c r="CA20" s="309" t="s">
        <v>690</v>
      </c>
      <c r="CB20" s="291"/>
      <c r="CC20" s="289"/>
      <c r="CD20" s="309" t="s">
        <v>689</v>
      </c>
      <c r="CE20" s="290"/>
      <c r="CF20" s="309" t="s">
        <v>690</v>
      </c>
      <c r="CG20" s="291"/>
      <c r="CH20" s="289"/>
      <c r="CI20" s="309" t="s">
        <v>689</v>
      </c>
      <c r="CJ20" s="290"/>
      <c r="CK20" s="309" t="s">
        <v>690</v>
      </c>
      <c r="CL20" s="291"/>
      <c r="CM20" s="203"/>
      <c r="CN20" s="203"/>
      <c r="CO20" s="204"/>
      <c r="CP20" s="313" t="str">
        <f t="shared" si="26"/>
        <v>:.</v>
      </c>
      <c r="CQ20" s="313" t="str">
        <f t="shared" si="27"/>
        <v>:.</v>
      </c>
      <c r="CR20" s="313" t="str">
        <f t="shared" si="28"/>
        <v>:.</v>
      </c>
      <c r="CS20" s="313" t="str">
        <f t="shared" si="29"/>
        <v>:.</v>
      </c>
      <c r="CT20" s="313" t="str">
        <f t="shared" si="30"/>
        <v>:.</v>
      </c>
      <c r="CU20" s="313" t="str">
        <f t="shared" si="31"/>
        <v>:.</v>
      </c>
      <c r="CV20" s="314">
        <f t="shared" si="19"/>
        <v>1</v>
      </c>
      <c r="CW20" s="314">
        <f t="shared" si="20"/>
        <v>1</v>
      </c>
      <c r="CX20" s="314">
        <f t="shared" si="21"/>
        <v>1</v>
      </c>
      <c r="CY20" s="314">
        <f t="shared" si="22"/>
        <v>1</v>
      </c>
      <c r="CZ20" s="314">
        <f t="shared" si="23"/>
        <v>1</v>
      </c>
      <c r="DA20" s="314">
        <f t="shared" si="24"/>
        <v>1</v>
      </c>
      <c r="DB20" s="315">
        <f t="shared" si="32"/>
        <v>6</v>
      </c>
      <c r="DC20" s="37">
        <f t="shared" si="33"/>
        <v>0</v>
      </c>
      <c r="DD20" s="59">
        <f t="shared" si="8"/>
        <v>0</v>
      </c>
      <c r="DE20" s="59">
        <f t="shared" si="9"/>
        <v>0</v>
      </c>
      <c r="DG20" s="371">
        <f t="shared" si="34"/>
        <v>0</v>
      </c>
      <c r="DH20" s="371">
        <f t="shared" si="35"/>
        <v>0</v>
      </c>
      <c r="DI20" s="371">
        <f t="shared" si="36"/>
        <v>0</v>
      </c>
      <c r="DJ20" s="371">
        <f t="shared" si="37"/>
        <v>0</v>
      </c>
      <c r="DK20" s="371">
        <f t="shared" si="38"/>
        <v>0</v>
      </c>
      <c r="DL20" s="371">
        <f t="shared" si="39"/>
        <v>0</v>
      </c>
      <c r="DM20" s="371">
        <f t="shared" si="40"/>
        <v>0</v>
      </c>
      <c r="DN20" s="371">
        <f t="shared" si="41"/>
        <v>0</v>
      </c>
      <c r="DO20" s="371">
        <f t="shared" si="42"/>
        <v>0</v>
      </c>
      <c r="DP20" s="371">
        <f t="shared" si="43"/>
        <v>0</v>
      </c>
      <c r="DQ20" s="371">
        <f t="shared" si="44"/>
        <v>0</v>
      </c>
      <c r="DR20" s="371">
        <f t="shared" si="45"/>
        <v>0</v>
      </c>
      <c r="DS20" s="371">
        <f t="shared" si="46"/>
        <v>0</v>
      </c>
      <c r="DT20" s="371">
        <f t="shared" si="47"/>
        <v>0</v>
      </c>
      <c r="DU20" s="371">
        <f t="shared" si="48"/>
        <v>0</v>
      </c>
      <c r="DV20" s="371">
        <f t="shared" si="49"/>
        <v>0</v>
      </c>
      <c r="DW20" s="371">
        <f t="shared" si="50"/>
        <v>0</v>
      </c>
      <c r="DX20" s="371">
        <f t="shared" si="51"/>
        <v>0</v>
      </c>
      <c r="DY20" s="371">
        <f t="shared" si="52"/>
        <v>0</v>
      </c>
      <c r="DZ20" s="371">
        <f t="shared" si="53"/>
        <v>0</v>
      </c>
      <c r="EA20" s="371">
        <f t="shared" si="54"/>
        <v>0</v>
      </c>
      <c r="EB20" s="371">
        <f t="shared" si="55"/>
        <v>0</v>
      </c>
      <c r="EC20" s="371">
        <f t="shared" si="56"/>
        <v>0</v>
      </c>
      <c r="ED20" s="371">
        <f t="shared" si="57"/>
        <v>0</v>
      </c>
      <c r="EE20" s="371">
        <f t="shared" si="58"/>
        <v>0</v>
      </c>
      <c r="EF20" s="371">
        <f t="shared" si="59"/>
        <v>0</v>
      </c>
      <c r="EG20" s="371">
        <f t="shared" si="60"/>
        <v>0</v>
      </c>
      <c r="EH20" s="371">
        <f t="shared" si="61"/>
        <v>0</v>
      </c>
      <c r="EI20" s="371">
        <f t="shared" si="62"/>
        <v>0</v>
      </c>
      <c r="EJ20" s="371">
        <f t="shared" si="63"/>
        <v>0</v>
      </c>
      <c r="EK20" s="56" t="s">
        <v>706</v>
      </c>
    </row>
    <row r="21" spans="1:141" ht="54" customHeight="1">
      <c r="A21" s="37">
        <f>IF('JLA事務局用　※触らないで下さい'!$A$6="","",'JLA事務局用　※触らないで下さい'!$A$6)</f>
      </c>
      <c r="B21" s="171"/>
      <c r="C21" s="58">
        <f t="shared" si="0"/>
      </c>
      <c r="D21" s="58">
        <f t="shared" si="1"/>
      </c>
      <c r="E21" s="195">
        <f>'JLA事務局用　※触らないで下さい'!$B$6</f>
        <v>0</v>
      </c>
      <c r="F21" s="195">
        <f>'JLA事務局用　※触らないで下さい'!$C$6</f>
        <v>0</v>
      </c>
      <c r="G21" s="37" t="str">
        <f t="shared" si="25"/>
        <v>男</v>
      </c>
      <c r="H21" s="171" t="str">
        <f t="shared" si="10"/>
        <v>1900/01/00</v>
      </c>
      <c r="I21" s="37"/>
      <c r="J21" s="37">
        <f t="shared" si="11"/>
      </c>
      <c r="K21" s="37"/>
      <c r="L21" s="37"/>
      <c r="M21" s="57">
        <f t="shared" si="12"/>
      </c>
      <c r="N21" s="37" t="e">
        <f>JLA事務局用　※触らないで下さい!#REF!</f>
        <v>#REF!</v>
      </c>
      <c r="O21" s="37" t="e">
        <f>JLA事務局用　※触らないで下さい!#REF!</f>
        <v>#REF!</v>
      </c>
      <c r="P21" s="37"/>
      <c r="Q21" s="37"/>
      <c r="R21" s="37">
        <v>1</v>
      </c>
      <c r="S21" s="37" t="str">
        <f t="shared" si="2"/>
        <v>障害物ｽｲﾑ
200m</v>
      </c>
      <c r="T21" s="37" t="str">
        <f t="shared" si="13"/>
        <v>:.</v>
      </c>
      <c r="U21" s="37" t="str">
        <f t="shared" si="3"/>
        <v>ﾏﾈｷﾝｷｬﾘｰ
50m</v>
      </c>
      <c r="V21" s="37" t="str">
        <f t="shared" si="14"/>
        <v>:.</v>
      </c>
      <c r="W21" s="37" t="str">
        <f t="shared" si="4"/>
        <v>ﾚｽｷｭｰﾒﾄﾞﾚｰ100m</v>
      </c>
      <c r="X21" s="37" t="str">
        <f t="shared" si="15"/>
        <v>:.</v>
      </c>
      <c r="Y21" s="37" t="str">
        <f t="shared" si="5"/>
        <v>ﾏﾈｷﾝｷｬﾘｰ･
ｳｨｽﾞﾌｨﾝ
100m</v>
      </c>
      <c r="Z21" s="37" t="str">
        <f t="shared" si="16"/>
        <v>:.</v>
      </c>
      <c r="AA21" s="37" t="str">
        <f t="shared" si="6"/>
        <v>ﾏﾈｷﾝﾄｳ･
ｳｨｽﾞﾌｨﾝ
100m</v>
      </c>
      <c r="AB21" s="37" t="str">
        <f t="shared" si="17"/>
        <v>:.</v>
      </c>
      <c r="AC21" s="37" t="str">
        <f t="shared" si="7"/>
        <v>ｽｰﾊﾟｰﾗｲﾌｾｰﾊﾞｰ
200m</v>
      </c>
      <c r="AD21" s="37" t="str">
        <f t="shared" si="18"/>
        <v>:.</v>
      </c>
      <c r="AE21" s="37" t="e">
        <f>IF(AF21="","",#REF!)</f>
        <v>#REF!</v>
      </c>
      <c r="AF21" s="37" t="e">
        <f>IF(#REF!="","",#REF!)</f>
        <v>#REF!</v>
      </c>
      <c r="AG21" s="37"/>
      <c r="AH21" s="37"/>
      <c r="AI21" s="37"/>
      <c r="AJ21" s="37"/>
      <c r="AK21" s="37"/>
      <c r="AL21" s="37"/>
      <c r="AM21" s="37"/>
      <c r="AN21" s="57" t="s">
        <v>104</v>
      </c>
      <c r="AO21" s="219"/>
      <c r="AP21" s="220"/>
      <c r="AQ21" s="219"/>
      <c r="AR21" s="220"/>
      <c r="AS21" s="37" t="s">
        <v>25</v>
      </c>
      <c r="AT21" s="36"/>
      <c r="AU21" s="36"/>
      <c r="AV21" s="34"/>
      <c r="AW21" s="34"/>
      <c r="AX21" s="34"/>
      <c r="AY21" s="284"/>
      <c r="AZ21" s="34"/>
      <c r="BA21" s="34"/>
      <c r="BB21" s="34"/>
      <c r="BC21" s="35"/>
      <c r="BD21" s="37">
        <f>IF(BC21="","",DATEDIF(BC21,'様式 A-4（チーム情報・チームＰＲ）'!$G$2,"Y"))</f>
      </c>
      <c r="BE21" s="287"/>
      <c r="BF21" s="312"/>
      <c r="BG21" s="37"/>
      <c r="BH21" s="58"/>
      <c r="BI21" s="289"/>
      <c r="BJ21" s="309" t="s">
        <v>689</v>
      </c>
      <c r="BK21" s="290"/>
      <c r="BL21" s="309" t="s">
        <v>690</v>
      </c>
      <c r="BM21" s="291"/>
      <c r="BN21" s="289"/>
      <c r="BO21" s="309" t="s">
        <v>689</v>
      </c>
      <c r="BP21" s="290"/>
      <c r="BQ21" s="309" t="s">
        <v>690</v>
      </c>
      <c r="BR21" s="291"/>
      <c r="BS21" s="289"/>
      <c r="BT21" s="309" t="s">
        <v>689</v>
      </c>
      <c r="BU21" s="290"/>
      <c r="BV21" s="309" t="s">
        <v>690</v>
      </c>
      <c r="BW21" s="291"/>
      <c r="BX21" s="289"/>
      <c r="BY21" s="309" t="s">
        <v>689</v>
      </c>
      <c r="BZ21" s="290"/>
      <c r="CA21" s="309" t="s">
        <v>690</v>
      </c>
      <c r="CB21" s="291"/>
      <c r="CC21" s="289"/>
      <c r="CD21" s="309" t="s">
        <v>689</v>
      </c>
      <c r="CE21" s="290"/>
      <c r="CF21" s="309" t="s">
        <v>690</v>
      </c>
      <c r="CG21" s="291"/>
      <c r="CH21" s="289"/>
      <c r="CI21" s="309" t="s">
        <v>689</v>
      </c>
      <c r="CJ21" s="290"/>
      <c r="CK21" s="309" t="s">
        <v>690</v>
      </c>
      <c r="CL21" s="291"/>
      <c r="CM21" s="203"/>
      <c r="CN21" s="203"/>
      <c r="CO21" s="204"/>
      <c r="CP21" s="313" t="str">
        <f t="shared" si="26"/>
        <v>:.</v>
      </c>
      <c r="CQ21" s="313" t="str">
        <f t="shared" si="27"/>
        <v>:.</v>
      </c>
      <c r="CR21" s="313" t="str">
        <f t="shared" si="28"/>
        <v>:.</v>
      </c>
      <c r="CS21" s="313" t="str">
        <f t="shared" si="29"/>
        <v>:.</v>
      </c>
      <c r="CT21" s="313" t="str">
        <f t="shared" si="30"/>
        <v>:.</v>
      </c>
      <c r="CU21" s="313" t="str">
        <f t="shared" si="31"/>
        <v>:.</v>
      </c>
      <c r="CV21" s="314">
        <f t="shared" si="19"/>
        <v>1</v>
      </c>
      <c r="CW21" s="314">
        <f t="shared" si="20"/>
        <v>1</v>
      </c>
      <c r="CX21" s="314">
        <f t="shared" si="21"/>
        <v>1</v>
      </c>
      <c r="CY21" s="314">
        <f t="shared" si="22"/>
        <v>1</v>
      </c>
      <c r="CZ21" s="314">
        <f t="shared" si="23"/>
        <v>1</v>
      </c>
      <c r="DA21" s="314">
        <f t="shared" si="24"/>
        <v>1</v>
      </c>
      <c r="DB21" s="315">
        <f t="shared" si="32"/>
        <v>6</v>
      </c>
      <c r="DC21" s="37">
        <f t="shared" si="33"/>
        <v>0</v>
      </c>
      <c r="DD21" s="59">
        <f t="shared" si="8"/>
        <v>0</v>
      </c>
      <c r="DE21" s="59">
        <f t="shared" si="9"/>
        <v>0</v>
      </c>
      <c r="DG21" s="371">
        <f t="shared" si="34"/>
        <v>0</v>
      </c>
      <c r="DH21" s="371">
        <f t="shared" si="35"/>
        <v>0</v>
      </c>
      <c r="DI21" s="371">
        <f t="shared" si="36"/>
        <v>0</v>
      </c>
      <c r="DJ21" s="371">
        <f t="shared" si="37"/>
        <v>0</v>
      </c>
      <c r="DK21" s="371">
        <f t="shared" si="38"/>
        <v>0</v>
      </c>
      <c r="DL21" s="371">
        <f t="shared" si="39"/>
        <v>0</v>
      </c>
      <c r="DM21" s="371">
        <f t="shared" si="40"/>
        <v>0</v>
      </c>
      <c r="DN21" s="371">
        <f t="shared" si="41"/>
        <v>0</v>
      </c>
      <c r="DO21" s="371">
        <f t="shared" si="42"/>
        <v>0</v>
      </c>
      <c r="DP21" s="371">
        <f t="shared" si="43"/>
        <v>0</v>
      </c>
      <c r="DQ21" s="371">
        <f t="shared" si="44"/>
        <v>0</v>
      </c>
      <c r="DR21" s="371">
        <f t="shared" si="45"/>
        <v>0</v>
      </c>
      <c r="DS21" s="371">
        <f t="shared" si="46"/>
        <v>0</v>
      </c>
      <c r="DT21" s="371">
        <f t="shared" si="47"/>
        <v>0</v>
      </c>
      <c r="DU21" s="371">
        <f t="shared" si="48"/>
        <v>0</v>
      </c>
      <c r="DV21" s="371">
        <f t="shared" si="49"/>
        <v>0</v>
      </c>
      <c r="DW21" s="371">
        <f t="shared" si="50"/>
        <v>0</v>
      </c>
      <c r="DX21" s="371">
        <f t="shared" si="51"/>
        <v>0</v>
      </c>
      <c r="DY21" s="371">
        <f t="shared" si="52"/>
        <v>0</v>
      </c>
      <c r="DZ21" s="371">
        <f t="shared" si="53"/>
        <v>0</v>
      </c>
      <c r="EA21" s="371">
        <f t="shared" si="54"/>
        <v>0</v>
      </c>
      <c r="EB21" s="371">
        <f t="shared" si="55"/>
        <v>0</v>
      </c>
      <c r="EC21" s="371">
        <f t="shared" si="56"/>
        <v>0</v>
      </c>
      <c r="ED21" s="371">
        <f t="shared" si="57"/>
        <v>0</v>
      </c>
      <c r="EE21" s="371">
        <f t="shared" si="58"/>
        <v>0</v>
      </c>
      <c r="EF21" s="371">
        <f t="shared" si="59"/>
        <v>0</v>
      </c>
      <c r="EG21" s="371">
        <f t="shared" si="60"/>
        <v>0</v>
      </c>
      <c r="EH21" s="371">
        <f t="shared" si="61"/>
        <v>0</v>
      </c>
      <c r="EI21" s="371">
        <f t="shared" si="62"/>
        <v>0</v>
      </c>
      <c r="EJ21" s="371">
        <f t="shared" si="63"/>
        <v>0</v>
      </c>
      <c r="EK21" s="56" t="s">
        <v>707</v>
      </c>
    </row>
    <row r="22" spans="1:141" ht="54" customHeight="1">
      <c r="A22" s="37">
        <f>IF('JLA事務局用　※触らないで下さい'!$A$6="","",'JLA事務局用　※触らないで下さい'!$A$6)</f>
      </c>
      <c r="B22" s="171"/>
      <c r="C22" s="58">
        <f t="shared" si="0"/>
      </c>
      <c r="D22" s="58">
        <f t="shared" si="1"/>
      </c>
      <c r="E22" s="195">
        <f>'JLA事務局用　※触らないで下さい'!$B$6</f>
        <v>0</v>
      </c>
      <c r="F22" s="195">
        <f>'JLA事務局用　※触らないで下さい'!$C$6</f>
        <v>0</v>
      </c>
      <c r="G22" s="37" t="str">
        <f t="shared" si="25"/>
        <v>男</v>
      </c>
      <c r="H22" s="171" t="str">
        <f t="shared" si="10"/>
        <v>1900/01/00</v>
      </c>
      <c r="I22" s="37"/>
      <c r="J22" s="37">
        <f t="shared" si="11"/>
      </c>
      <c r="K22" s="37"/>
      <c r="L22" s="37"/>
      <c r="M22" s="57">
        <f t="shared" si="12"/>
      </c>
      <c r="N22" s="37" t="e">
        <f>JLA事務局用　※触らないで下さい!#REF!</f>
        <v>#REF!</v>
      </c>
      <c r="O22" s="37" t="e">
        <f>JLA事務局用　※触らないで下さい!#REF!</f>
        <v>#REF!</v>
      </c>
      <c r="P22" s="37"/>
      <c r="Q22" s="37"/>
      <c r="R22" s="37">
        <v>1</v>
      </c>
      <c r="S22" s="37" t="str">
        <f t="shared" si="2"/>
        <v>障害物ｽｲﾑ
200m</v>
      </c>
      <c r="T22" s="37" t="str">
        <f t="shared" si="13"/>
        <v>:.</v>
      </c>
      <c r="U22" s="37" t="str">
        <f t="shared" si="3"/>
        <v>ﾏﾈｷﾝｷｬﾘｰ
50m</v>
      </c>
      <c r="V22" s="37" t="str">
        <f t="shared" si="14"/>
        <v>:.</v>
      </c>
      <c r="W22" s="37" t="str">
        <f t="shared" si="4"/>
        <v>ﾚｽｷｭｰﾒﾄﾞﾚｰ100m</v>
      </c>
      <c r="X22" s="37" t="str">
        <f t="shared" si="15"/>
        <v>:.</v>
      </c>
      <c r="Y22" s="37" t="str">
        <f t="shared" si="5"/>
        <v>ﾏﾈｷﾝｷｬﾘｰ･
ｳｨｽﾞﾌｨﾝ
100m</v>
      </c>
      <c r="Z22" s="37" t="str">
        <f t="shared" si="16"/>
        <v>:.</v>
      </c>
      <c r="AA22" s="37" t="str">
        <f t="shared" si="6"/>
        <v>ﾏﾈｷﾝﾄｳ･
ｳｨｽﾞﾌｨﾝ
100m</v>
      </c>
      <c r="AB22" s="37" t="str">
        <f t="shared" si="17"/>
        <v>:.</v>
      </c>
      <c r="AC22" s="37" t="str">
        <f t="shared" si="7"/>
        <v>ｽｰﾊﾟｰﾗｲﾌｾｰﾊﾞｰ
200m</v>
      </c>
      <c r="AD22" s="37" t="str">
        <f t="shared" si="18"/>
        <v>:.</v>
      </c>
      <c r="AE22" s="37" t="e">
        <f>IF(AF22="","",#REF!)</f>
        <v>#REF!</v>
      </c>
      <c r="AF22" s="37" t="e">
        <f>IF(#REF!="","",#REF!)</f>
        <v>#REF!</v>
      </c>
      <c r="AG22" s="37"/>
      <c r="AH22" s="37"/>
      <c r="AI22" s="37"/>
      <c r="AJ22" s="37"/>
      <c r="AK22" s="37"/>
      <c r="AL22" s="37"/>
      <c r="AM22" s="37"/>
      <c r="AN22" s="57" t="s">
        <v>105</v>
      </c>
      <c r="AO22" s="219"/>
      <c r="AP22" s="220"/>
      <c r="AQ22" s="219"/>
      <c r="AR22" s="220"/>
      <c r="AS22" s="37" t="s">
        <v>25</v>
      </c>
      <c r="AT22" s="36"/>
      <c r="AU22" s="36"/>
      <c r="AV22" s="34"/>
      <c r="AW22" s="34"/>
      <c r="AX22" s="34"/>
      <c r="AY22" s="284"/>
      <c r="AZ22" s="34"/>
      <c r="BA22" s="34"/>
      <c r="BB22" s="34"/>
      <c r="BC22" s="35"/>
      <c r="BD22" s="37">
        <f>IF(BC22="","",DATEDIF(BC22,'様式 A-4（チーム情報・チームＰＲ）'!$G$2,"Y"))</f>
      </c>
      <c r="BE22" s="287"/>
      <c r="BF22" s="312"/>
      <c r="BG22" s="37"/>
      <c r="BH22" s="58"/>
      <c r="BI22" s="289"/>
      <c r="BJ22" s="309" t="s">
        <v>689</v>
      </c>
      <c r="BK22" s="290"/>
      <c r="BL22" s="309" t="s">
        <v>690</v>
      </c>
      <c r="BM22" s="291"/>
      <c r="BN22" s="289"/>
      <c r="BO22" s="309" t="s">
        <v>689</v>
      </c>
      <c r="BP22" s="290"/>
      <c r="BQ22" s="309" t="s">
        <v>690</v>
      </c>
      <c r="BR22" s="291"/>
      <c r="BS22" s="289"/>
      <c r="BT22" s="309" t="s">
        <v>689</v>
      </c>
      <c r="BU22" s="290"/>
      <c r="BV22" s="309" t="s">
        <v>690</v>
      </c>
      <c r="BW22" s="291"/>
      <c r="BX22" s="289"/>
      <c r="BY22" s="309" t="s">
        <v>689</v>
      </c>
      <c r="BZ22" s="290"/>
      <c r="CA22" s="309" t="s">
        <v>690</v>
      </c>
      <c r="CB22" s="291"/>
      <c r="CC22" s="289"/>
      <c r="CD22" s="309" t="s">
        <v>689</v>
      </c>
      <c r="CE22" s="290"/>
      <c r="CF22" s="309" t="s">
        <v>690</v>
      </c>
      <c r="CG22" s="291"/>
      <c r="CH22" s="289"/>
      <c r="CI22" s="309" t="s">
        <v>689</v>
      </c>
      <c r="CJ22" s="290"/>
      <c r="CK22" s="309" t="s">
        <v>690</v>
      </c>
      <c r="CL22" s="291"/>
      <c r="CM22" s="203"/>
      <c r="CN22" s="203"/>
      <c r="CO22" s="204"/>
      <c r="CP22" s="313" t="str">
        <f t="shared" si="26"/>
        <v>:.</v>
      </c>
      <c r="CQ22" s="313" t="str">
        <f t="shared" si="27"/>
        <v>:.</v>
      </c>
      <c r="CR22" s="313" t="str">
        <f t="shared" si="28"/>
        <v>:.</v>
      </c>
      <c r="CS22" s="313" t="str">
        <f t="shared" si="29"/>
        <v>:.</v>
      </c>
      <c r="CT22" s="313" t="str">
        <f t="shared" si="30"/>
        <v>:.</v>
      </c>
      <c r="CU22" s="313" t="str">
        <f t="shared" si="31"/>
        <v>:.</v>
      </c>
      <c r="CV22" s="314">
        <f t="shared" si="19"/>
        <v>1</v>
      </c>
      <c r="CW22" s="314">
        <f t="shared" si="20"/>
        <v>1</v>
      </c>
      <c r="CX22" s="314">
        <f t="shared" si="21"/>
        <v>1</v>
      </c>
      <c r="CY22" s="314">
        <f t="shared" si="22"/>
        <v>1</v>
      </c>
      <c r="CZ22" s="314">
        <f t="shared" si="23"/>
        <v>1</v>
      </c>
      <c r="DA22" s="314">
        <f t="shared" si="24"/>
        <v>1</v>
      </c>
      <c r="DB22" s="315">
        <f t="shared" si="32"/>
        <v>6</v>
      </c>
      <c r="DC22" s="37">
        <f t="shared" si="33"/>
        <v>0</v>
      </c>
      <c r="DD22" s="59">
        <f t="shared" si="8"/>
        <v>0</v>
      </c>
      <c r="DE22" s="59">
        <f t="shared" si="9"/>
        <v>0</v>
      </c>
      <c r="DG22" s="371">
        <f t="shared" si="34"/>
        <v>0</v>
      </c>
      <c r="DH22" s="371">
        <f t="shared" si="35"/>
        <v>0</v>
      </c>
      <c r="DI22" s="371">
        <f t="shared" si="36"/>
        <v>0</v>
      </c>
      <c r="DJ22" s="371">
        <f t="shared" si="37"/>
        <v>0</v>
      </c>
      <c r="DK22" s="371">
        <f t="shared" si="38"/>
        <v>0</v>
      </c>
      <c r="DL22" s="371">
        <f t="shared" si="39"/>
        <v>0</v>
      </c>
      <c r="DM22" s="371">
        <f t="shared" si="40"/>
        <v>0</v>
      </c>
      <c r="DN22" s="371">
        <f t="shared" si="41"/>
        <v>0</v>
      </c>
      <c r="DO22" s="371">
        <f t="shared" si="42"/>
        <v>0</v>
      </c>
      <c r="DP22" s="371">
        <f t="shared" si="43"/>
        <v>0</v>
      </c>
      <c r="DQ22" s="371">
        <f t="shared" si="44"/>
        <v>0</v>
      </c>
      <c r="DR22" s="371">
        <f t="shared" si="45"/>
        <v>0</v>
      </c>
      <c r="DS22" s="371">
        <f t="shared" si="46"/>
        <v>0</v>
      </c>
      <c r="DT22" s="371">
        <f t="shared" si="47"/>
        <v>0</v>
      </c>
      <c r="DU22" s="371">
        <f t="shared" si="48"/>
        <v>0</v>
      </c>
      <c r="DV22" s="371">
        <f t="shared" si="49"/>
        <v>0</v>
      </c>
      <c r="DW22" s="371">
        <f t="shared" si="50"/>
        <v>0</v>
      </c>
      <c r="DX22" s="371">
        <f t="shared" si="51"/>
        <v>0</v>
      </c>
      <c r="DY22" s="371">
        <f t="shared" si="52"/>
        <v>0</v>
      </c>
      <c r="DZ22" s="371">
        <f t="shared" si="53"/>
        <v>0</v>
      </c>
      <c r="EA22" s="371">
        <f t="shared" si="54"/>
        <v>0</v>
      </c>
      <c r="EB22" s="371">
        <f t="shared" si="55"/>
        <v>0</v>
      </c>
      <c r="EC22" s="371">
        <f t="shared" si="56"/>
        <v>0</v>
      </c>
      <c r="ED22" s="371">
        <f t="shared" si="57"/>
        <v>0</v>
      </c>
      <c r="EE22" s="371">
        <f t="shared" si="58"/>
        <v>0</v>
      </c>
      <c r="EF22" s="371">
        <f t="shared" si="59"/>
        <v>0</v>
      </c>
      <c r="EG22" s="371">
        <f t="shared" si="60"/>
        <v>0</v>
      </c>
      <c r="EH22" s="371">
        <f t="shared" si="61"/>
        <v>0</v>
      </c>
      <c r="EI22" s="371">
        <f t="shared" si="62"/>
        <v>0</v>
      </c>
      <c r="EJ22" s="371">
        <f t="shared" si="63"/>
        <v>0</v>
      </c>
      <c r="EK22" s="56" t="s">
        <v>708</v>
      </c>
    </row>
    <row r="23" spans="1:141" ht="54" customHeight="1">
      <c r="A23" s="37">
        <f>IF('JLA事務局用　※触らないで下さい'!$A$6="","",'JLA事務局用　※触らないで下さい'!$A$6)</f>
      </c>
      <c r="B23" s="171"/>
      <c r="C23" s="58">
        <f t="shared" si="0"/>
      </c>
      <c r="D23" s="58">
        <f t="shared" si="1"/>
      </c>
      <c r="E23" s="195">
        <f>'JLA事務局用　※触らないで下さい'!$B$6</f>
        <v>0</v>
      </c>
      <c r="F23" s="195">
        <f>'JLA事務局用　※触らないで下さい'!$C$6</f>
        <v>0</v>
      </c>
      <c r="G23" s="37" t="str">
        <f t="shared" si="25"/>
        <v>男</v>
      </c>
      <c r="H23" s="171" t="str">
        <f t="shared" si="10"/>
        <v>1900/01/00</v>
      </c>
      <c r="I23" s="37"/>
      <c r="J23" s="37">
        <f t="shared" si="11"/>
      </c>
      <c r="K23" s="37"/>
      <c r="L23" s="37"/>
      <c r="M23" s="57">
        <f t="shared" si="12"/>
      </c>
      <c r="N23" s="37" t="e">
        <f>JLA事務局用　※触らないで下さい!#REF!</f>
        <v>#REF!</v>
      </c>
      <c r="O23" s="37" t="e">
        <f>JLA事務局用　※触らないで下さい!#REF!</f>
        <v>#REF!</v>
      </c>
      <c r="P23" s="37"/>
      <c r="Q23" s="37"/>
      <c r="R23" s="37">
        <v>1</v>
      </c>
      <c r="S23" s="37" t="str">
        <f t="shared" si="2"/>
        <v>障害物ｽｲﾑ
200m</v>
      </c>
      <c r="T23" s="37" t="str">
        <f t="shared" si="13"/>
        <v>:.</v>
      </c>
      <c r="U23" s="37" t="str">
        <f t="shared" si="3"/>
        <v>ﾏﾈｷﾝｷｬﾘｰ
50m</v>
      </c>
      <c r="V23" s="37" t="str">
        <f t="shared" si="14"/>
        <v>:.</v>
      </c>
      <c r="W23" s="37" t="str">
        <f t="shared" si="4"/>
        <v>ﾚｽｷｭｰﾒﾄﾞﾚｰ100m</v>
      </c>
      <c r="X23" s="37" t="str">
        <f t="shared" si="15"/>
        <v>:.</v>
      </c>
      <c r="Y23" s="37" t="str">
        <f t="shared" si="5"/>
        <v>ﾏﾈｷﾝｷｬﾘｰ･
ｳｨｽﾞﾌｨﾝ
100m</v>
      </c>
      <c r="Z23" s="37" t="str">
        <f t="shared" si="16"/>
        <v>:.</v>
      </c>
      <c r="AA23" s="37" t="str">
        <f t="shared" si="6"/>
        <v>ﾏﾈｷﾝﾄｳ･
ｳｨｽﾞﾌｨﾝ
100m</v>
      </c>
      <c r="AB23" s="37" t="str">
        <f t="shared" si="17"/>
        <v>:.</v>
      </c>
      <c r="AC23" s="37" t="str">
        <f t="shared" si="7"/>
        <v>ｽｰﾊﾟｰﾗｲﾌｾｰﾊﾞｰ
200m</v>
      </c>
      <c r="AD23" s="37" t="str">
        <f t="shared" si="18"/>
        <v>:.</v>
      </c>
      <c r="AE23" s="37" t="e">
        <f>IF(AF23="","",#REF!)</f>
        <v>#REF!</v>
      </c>
      <c r="AF23" s="37" t="e">
        <f>IF(#REF!="","",#REF!)</f>
        <v>#REF!</v>
      </c>
      <c r="AG23" s="37"/>
      <c r="AH23" s="37"/>
      <c r="AI23" s="37"/>
      <c r="AJ23" s="37"/>
      <c r="AK23" s="37"/>
      <c r="AL23" s="37"/>
      <c r="AM23" s="37"/>
      <c r="AN23" s="57" t="s">
        <v>106</v>
      </c>
      <c r="AO23" s="219"/>
      <c r="AP23" s="220"/>
      <c r="AQ23" s="219"/>
      <c r="AR23" s="220"/>
      <c r="AS23" s="37" t="s">
        <v>25</v>
      </c>
      <c r="AT23" s="36"/>
      <c r="AU23" s="36"/>
      <c r="AV23" s="34"/>
      <c r="AW23" s="34"/>
      <c r="AX23" s="34"/>
      <c r="AY23" s="284"/>
      <c r="AZ23" s="34"/>
      <c r="BA23" s="34"/>
      <c r="BB23" s="34"/>
      <c r="BC23" s="35"/>
      <c r="BD23" s="37">
        <f>IF(BC23="","",DATEDIF(BC23,'様式 A-4（チーム情報・チームＰＲ）'!$G$2,"Y"))</f>
      </c>
      <c r="BE23" s="287"/>
      <c r="BF23" s="312"/>
      <c r="BG23" s="37"/>
      <c r="BH23" s="58"/>
      <c r="BI23" s="289"/>
      <c r="BJ23" s="309" t="s">
        <v>689</v>
      </c>
      <c r="BK23" s="290"/>
      <c r="BL23" s="309" t="s">
        <v>690</v>
      </c>
      <c r="BM23" s="291"/>
      <c r="BN23" s="289"/>
      <c r="BO23" s="309" t="s">
        <v>689</v>
      </c>
      <c r="BP23" s="290"/>
      <c r="BQ23" s="309" t="s">
        <v>690</v>
      </c>
      <c r="BR23" s="291"/>
      <c r="BS23" s="289"/>
      <c r="BT23" s="309" t="s">
        <v>689</v>
      </c>
      <c r="BU23" s="290"/>
      <c r="BV23" s="309" t="s">
        <v>690</v>
      </c>
      <c r="BW23" s="291"/>
      <c r="BX23" s="289"/>
      <c r="BY23" s="309" t="s">
        <v>689</v>
      </c>
      <c r="BZ23" s="290"/>
      <c r="CA23" s="309" t="s">
        <v>690</v>
      </c>
      <c r="CB23" s="291"/>
      <c r="CC23" s="289"/>
      <c r="CD23" s="309" t="s">
        <v>689</v>
      </c>
      <c r="CE23" s="290"/>
      <c r="CF23" s="309" t="s">
        <v>690</v>
      </c>
      <c r="CG23" s="291"/>
      <c r="CH23" s="289"/>
      <c r="CI23" s="309" t="s">
        <v>689</v>
      </c>
      <c r="CJ23" s="290"/>
      <c r="CK23" s="309" t="s">
        <v>690</v>
      </c>
      <c r="CL23" s="291"/>
      <c r="CM23" s="203"/>
      <c r="CN23" s="203"/>
      <c r="CO23" s="204"/>
      <c r="CP23" s="313" t="str">
        <f t="shared" si="26"/>
        <v>:.</v>
      </c>
      <c r="CQ23" s="313" t="str">
        <f t="shared" si="27"/>
        <v>:.</v>
      </c>
      <c r="CR23" s="313" t="str">
        <f t="shared" si="28"/>
        <v>:.</v>
      </c>
      <c r="CS23" s="313" t="str">
        <f t="shared" si="29"/>
        <v>:.</v>
      </c>
      <c r="CT23" s="313" t="str">
        <f t="shared" si="30"/>
        <v>:.</v>
      </c>
      <c r="CU23" s="313" t="str">
        <f t="shared" si="31"/>
        <v>:.</v>
      </c>
      <c r="CV23" s="314">
        <f t="shared" si="19"/>
        <v>1</v>
      </c>
      <c r="CW23" s="314">
        <f t="shared" si="20"/>
        <v>1</v>
      </c>
      <c r="CX23" s="314">
        <f t="shared" si="21"/>
        <v>1</v>
      </c>
      <c r="CY23" s="314">
        <f t="shared" si="22"/>
        <v>1</v>
      </c>
      <c r="CZ23" s="314">
        <f t="shared" si="23"/>
        <v>1</v>
      </c>
      <c r="DA23" s="314">
        <f t="shared" si="24"/>
        <v>1</v>
      </c>
      <c r="DB23" s="315">
        <f t="shared" si="32"/>
        <v>6</v>
      </c>
      <c r="DC23" s="37">
        <f t="shared" si="33"/>
        <v>0</v>
      </c>
      <c r="DD23" s="59">
        <f t="shared" si="8"/>
        <v>0</v>
      </c>
      <c r="DE23" s="59">
        <f t="shared" si="9"/>
        <v>0</v>
      </c>
      <c r="DG23" s="371">
        <f t="shared" si="34"/>
        <v>0</v>
      </c>
      <c r="DH23" s="371">
        <f t="shared" si="35"/>
        <v>0</v>
      </c>
      <c r="DI23" s="371">
        <f t="shared" si="36"/>
        <v>0</v>
      </c>
      <c r="DJ23" s="371">
        <f t="shared" si="37"/>
        <v>0</v>
      </c>
      <c r="DK23" s="371">
        <f t="shared" si="38"/>
        <v>0</v>
      </c>
      <c r="DL23" s="371">
        <f t="shared" si="39"/>
        <v>0</v>
      </c>
      <c r="DM23" s="371">
        <f t="shared" si="40"/>
        <v>0</v>
      </c>
      <c r="DN23" s="371">
        <f t="shared" si="41"/>
        <v>0</v>
      </c>
      <c r="DO23" s="371">
        <f t="shared" si="42"/>
        <v>0</v>
      </c>
      <c r="DP23" s="371">
        <f t="shared" si="43"/>
        <v>0</v>
      </c>
      <c r="DQ23" s="371">
        <f t="shared" si="44"/>
        <v>0</v>
      </c>
      <c r="DR23" s="371">
        <f t="shared" si="45"/>
        <v>0</v>
      </c>
      <c r="DS23" s="371">
        <f t="shared" si="46"/>
        <v>0</v>
      </c>
      <c r="DT23" s="371">
        <f t="shared" si="47"/>
        <v>0</v>
      </c>
      <c r="DU23" s="371">
        <f t="shared" si="48"/>
        <v>0</v>
      </c>
      <c r="DV23" s="371">
        <f t="shared" si="49"/>
        <v>0</v>
      </c>
      <c r="DW23" s="371">
        <f t="shared" si="50"/>
        <v>0</v>
      </c>
      <c r="DX23" s="371">
        <f t="shared" si="51"/>
        <v>0</v>
      </c>
      <c r="DY23" s="371">
        <f t="shared" si="52"/>
        <v>0</v>
      </c>
      <c r="DZ23" s="371">
        <f t="shared" si="53"/>
        <v>0</v>
      </c>
      <c r="EA23" s="371">
        <f t="shared" si="54"/>
        <v>0</v>
      </c>
      <c r="EB23" s="371">
        <f t="shared" si="55"/>
        <v>0</v>
      </c>
      <c r="EC23" s="371">
        <f t="shared" si="56"/>
        <v>0</v>
      </c>
      <c r="ED23" s="371">
        <f t="shared" si="57"/>
        <v>0</v>
      </c>
      <c r="EE23" s="371">
        <f t="shared" si="58"/>
        <v>0</v>
      </c>
      <c r="EF23" s="371">
        <f t="shared" si="59"/>
        <v>0</v>
      </c>
      <c r="EG23" s="371">
        <f t="shared" si="60"/>
        <v>0</v>
      </c>
      <c r="EH23" s="371">
        <f t="shared" si="61"/>
        <v>0</v>
      </c>
      <c r="EI23" s="371">
        <f t="shared" si="62"/>
        <v>0</v>
      </c>
      <c r="EJ23" s="371">
        <f t="shared" si="63"/>
        <v>0</v>
      </c>
      <c r="EK23" s="56" t="s">
        <v>709</v>
      </c>
    </row>
    <row r="24" spans="1:141" ht="54" customHeight="1">
      <c r="A24" s="37">
        <f>IF('JLA事務局用　※触らないで下さい'!$A$6="","",'JLA事務局用　※触らないで下さい'!$A$6)</f>
      </c>
      <c r="B24" s="171"/>
      <c r="C24" s="58">
        <f t="shared" si="0"/>
      </c>
      <c r="D24" s="58">
        <f t="shared" si="1"/>
      </c>
      <c r="E24" s="195">
        <f>'JLA事務局用　※触らないで下さい'!$B$6</f>
        <v>0</v>
      </c>
      <c r="F24" s="195">
        <f>'JLA事務局用　※触らないで下さい'!$C$6</f>
        <v>0</v>
      </c>
      <c r="G24" s="37" t="str">
        <f t="shared" si="25"/>
        <v>男</v>
      </c>
      <c r="H24" s="171" t="str">
        <f t="shared" si="10"/>
        <v>1900/01/00</v>
      </c>
      <c r="I24" s="37"/>
      <c r="J24" s="37">
        <f t="shared" si="11"/>
      </c>
      <c r="K24" s="37"/>
      <c r="L24" s="37"/>
      <c r="M24" s="57">
        <f t="shared" si="12"/>
      </c>
      <c r="N24" s="37" t="e">
        <f>JLA事務局用　※触らないで下さい!#REF!</f>
        <v>#REF!</v>
      </c>
      <c r="O24" s="37" t="e">
        <f>JLA事務局用　※触らないで下さい!#REF!</f>
        <v>#REF!</v>
      </c>
      <c r="P24" s="37"/>
      <c r="Q24" s="37"/>
      <c r="R24" s="37">
        <v>1</v>
      </c>
      <c r="S24" s="37" t="str">
        <f t="shared" si="2"/>
        <v>障害物ｽｲﾑ
200m</v>
      </c>
      <c r="T24" s="37" t="str">
        <f t="shared" si="13"/>
        <v>:.</v>
      </c>
      <c r="U24" s="37" t="str">
        <f t="shared" si="3"/>
        <v>ﾏﾈｷﾝｷｬﾘｰ
50m</v>
      </c>
      <c r="V24" s="37" t="str">
        <f t="shared" si="14"/>
        <v>:.</v>
      </c>
      <c r="W24" s="37" t="str">
        <f t="shared" si="4"/>
        <v>ﾚｽｷｭｰﾒﾄﾞﾚｰ100m</v>
      </c>
      <c r="X24" s="37" t="str">
        <f t="shared" si="15"/>
        <v>:.</v>
      </c>
      <c r="Y24" s="37" t="str">
        <f t="shared" si="5"/>
        <v>ﾏﾈｷﾝｷｬﾘｰ･
ｳｨｽﾞﾌｨﾝ
100m</v>
      </c>
      <c r="Z24" s="37" t="str">
        <f t="shared" si="16"/>
        <v>:.</v>
      </c>
      <c r="AA24" s="37" t="str">
        <f t="shared" si="6"/>
        <v>ﾏﾈｷﾝﾄｳ･
ｳｨｽﾞﾌｨﾝ
100m</v>
      </c>
      <c r="AB24" s="37" t="str">
        <f t="shared" si="17"/>
        <v>:.</v>
      </c>
      <c r="AC24" s="37" t="str">
        <f t="shared" si="7"/>
        <v>ｽｰﾊﾟｰﾗｲﾌｾｰﾊﾞｰ
200m</v>
      </c>
      <c r="AD24" s="37" t="str">
        <f t="shared" si="18"/>
        <v>:.</v>
      </c>
      <c r="AE24" s="37" t="e">
        <f>IF(AF24="","",#REF!)</f>
        <v>#REF!</v>
      </c>
      <c r="AF24" s="37" t="e">
        <f>IF(#REF!="","",#REF!)</f>
        <v>#REF!</v>
      </c>
      <c r="AG24" s="37"/>
      <c r="AH24" s="37"/>
      <c r="AI24" s="37"/>
      <c r="AJ24" s="37"/>
      <c r="AK24" s="37"/>
      <c r="AL24" s="37"/>
      <c r="AM24" s="37"/>
      <c r="AN24" s="57" t="s">
        <v>107</v>
      </c>
      <c r="AO24" s="219"/>
      <c r="AP24" s="220"/>
      <c r="AQ24" s="219"/>
      <c r="AR24" s="220"/>
      <c r="AS24" s="37" t="s">
        <v>25</v>
      </c>
      <c r="AT24" s="36"/>
      <c r="AU24" s="36"/>
      <c r="AV24" s="34"/>
      <c r="AW24" s="34"/>
      <c r="AX24" s="34"/>
      <c r="AY24" s="284"/>
      <c r="AZ24" s="34"/>
      <c r="BA24" s="34"/>
      <c r="BB24" s="34"/>
      <c r="BC24" s="35"/>
      <c r="BD24" s="37">
        <f>IF(BC24="","",DATEDIF(BC24,'様式 A-4（チーム情報・チームＰＲ）'!$G$2,"Y"))</f>
      </c>
      <c r="BE24" s="287"/>
      <c r="BF24" s="312"/>
      <c r="BG24" s="37"/>
      <c r="BH24" s="58"/>
      <c r="BI24" s="289"/>
      <c r="BJ24" s="309" t="s">
        <v>689</v>
      </c>
      <c r="BK24" s="290"/>
      <c r="BL24" s="309" t="s">
        <v>690</v>
      </c>
      <c r="BM24" s="291"/>
      <c r="BN24" s="289"/>
      <c r="BO24" s="309" t="s">
        <v>689</v>
      </c>
      <c r="BP24" s="290"/>
      <c r="BQ24" s="309" t="s">
        <v>690</v>
      </c>
      <c r="BR24" s="291"/>
      <c r="BS24" s="289"/>
      <c r="BT24" s="309" t="s">
        <v>689</v>
      </c>
      <c r="BU24" s="290"/>
      <c r="BV24" s="309" t="s">
        <v>690</v>
      </c>
      <c r="BW24" s="291"/>
      <c r="BX24" s="289"/>
      <c r="BY24" s="309" t="s">
        <v>689</v>
      </c>
      <c r="BZ24" s="290"/>
      <c r="CA24" s="309" t="s">
        <v>690</v>
      </c>
      <c r="CB24" s="291"/>
      <c r="CC24" s="289"/>
      <c r="CD24" s="309" t="s">
        <v>689</v>
      </c>
      <c r="CE24" s="290"/>
      <c r="CF24" s="309" t="s">
        <v>690</v>
      </c>
      <c r="CG24" s="291"/>
      <c r="CH24" s="289"/>
      <c r="CI24" s="309" t="s">
        <v>689</v>
      </c>
      <c r="CJ24" s="290"/>
      <c r="CK24" s="309" t="s">
        <v>690</v>
      </c>
      <c r="CL24" s="291"/>
      <c r="CM24" s="203"/>
      <c r="CN24" s="203"/>
      <c r="CO24" s="204"/>
      <c r="CP24" s="313" t="str">
        <f t="shared" si="26"/>
        <v>:.</v>
      </c>
      <c r="CQ24" s="313" t="str">
        <f t="shared" si="27"/>
        <v>:.</v>
      </c>
      <c r="CR24" s="313" t="str">
        <f t="shared" si="28"/>
        <v>:.</v>
      </c>
      <c r="CS24" s="313" t="str">
        <f t="shared" si="29"/>
        <v>:.</v>
      </c>
      <c r="CT24" s="313" t="str">
        <f t="shared" si="30"/>
        <v>:.</v>
      </c>
      <c r="CU24" s="313" t="str">
        <f t="shared" si="31"/>
        <v>:.</v>
      </c>
      <c r="CV24" s="314">
        <f t="shared" si="19"/>
        <v>1</v>
      </c>
      <c r="CW24" s="314">
        <f t="shared" si="20"/>
        <v>1</v>
      </c>
      <c r="CX24" s="314">
        <f t="shared" si="21"/>
        <v>1</v>
      </c>
      <c r="CY24" s="314">
        <f t="shared" si="22"/>
        <v>1</v>
      </c>
      <c r="CZ24" s="314">
        <f t="shared" si="23"/>
        <v>1</v>
      </c>
      <c r="DA24" s="314">
        <f t="shared" si="24"/>
        <v>1</v>
      </c>
      <c r="DB24" s="315">
        <f t="shared" si="32"/>
        <v>6</v>
      </c>
      <c r="DC24" s="37">
        <f t="shared" si="33"/>
        <v>0</v>
      </c>
      <c r="DD24" s="59">
        <f t="shared" si="8"/>
        <v>0</v>
      </c>
      <c r="DE24" s="59">
        <f t="shared" si="9"/>
        <v>0</v>
      </c>
      <c r="DG24" s="371">
        <f t="shared" si="34"/>
        <v>0</v>
      </c>
      <c r="DH24" s="371">
        <f t="shared" si="35"/>
        <v>0</v>
      </c>
      <c r="DI24" s="371">
        <f t="shared" si="36"/>
        <v>0</v>
      </c>
      <c r="DJ24" s="371">
        <f t="shared" si="37"/>
        <v>0</v>
      </c>
      <c r="DK24" s="371">
        <f t="shared" si="38"/>
        <v>0</v>
      </c>
      <c r="DL24" s="371">
        <f t="shared" si="39"/>
        <v>0</v>
      </c>
      <c r="DM24" s="371">
        <f t="shared" si="40"/>
        <v>0</v>
      </c>
      <c r="DN24" s="371">
        <f t="shared" si="41"/>
        <v>0</v>
      </c>
      <c r="DO24" s="371">
        <f t="shared" si="42"/>
        <v>0</v>
      </c>
      <c r="DP24" s="371">
        <f t="shared" si="43"/>
        <v>0</v>
      </c>
      <c r="DQ24" s="371">
        <f t="shared" si="44"/>
        <v>0</v>
      </c>
      <c r="DR24" s="371">
        <f t="shared" si="45"/>
        <v>0</v>
      </c>
      <c r="DS24" s="371">
        <f t="shared" si="46"/>
        <v>0</v>
      </c>
      <c r="DT24" s="371">
        <f t="shared" si="47"/>
        <v>0</v>
      </c>
      <c r="DU24" s="371">
        <f t="shared" si="48"/>
        <v>0</v>
      </c>
      <c r="DV24" s="371">
        <f t="shared" si="49"/>
        <v>0</v>
      </c>
      <c r="DW24" s="371">
        <f t="shared" si="50"/>
        <v>0</v>
      </c>
      <c r="DX24" s="371">
        <f t="shared" si="51"/>
        <v>0</v>
      </c>
      <c r="DY24" s="371">
        <f t="shared" si="52"/>
        <v>0</v>
      </c>
      <c r="DZ24" s="371">
        <f t="shared" si="53"/>
        <v>0</v>
      </c>
      <c r="EA24" s="371">
        <f t="shared" si="54"/>
        <v>0</v>
      </c>
      <c r="EB24" s="371">
        <f t="shared" si="55"/>
        <v>0</v>
      </c>
      <c r="EC24" s="371">
        <f t="shared" si="56"/>
        <v>0</v>
      </c>
      <c r="ED24" s="371">
        <f t="shared" si="57"/>
        <v>0</v>
      </c>
      <c r="EE24" s="371">
        <f t="shared" si="58"/>
        <v>0</v>
      </c>
      <c r="EF24" s="371">
        <f t="shared" si="59"/>
        <v>0</v>
      </c>
      <c r="EG24" s="371">
        <f t="shared" si="60"/>
        <v>0</v>
      </c>
      <c r="EH24" s="371">
        <f t="shared" si="61"/>
        <v>0</v>
      </c>
      <c r="EI24" s="371">
        <f t="shared" si="62"/>
        <v>0</v>
      </c>
      <c r="EJ24" s="371">
        <f t="shared" si="63"/>
        <v>0</v>
      </c>
      <c r="EK24" s="56" t="s">
        <v>710</v>
      </c>
    </row>
    <row r="25" spans="1:141" ht="54" customHeight="1">
      <c r="A25" s="37">
        <f>IF('JLA事務局用　※触らないで下さい'!$A$6="","",'JLA事務局用　※触らないで下さい'!$A$6)</f>
      </c>
      <c r="B25" s="171"/>
      <c r="C25" s="58">
        <f t="shared" si="0"/>
      </c>
      <c r="D25" s="58">
        <f t="shared" si="1"/>
      </c>
      <c r="E25" s="195">
        <f>'JLA事務局用　※触らないで下さい'!$B$6</f>
        <v>0</v>
      </c>
      <c r="F25" s="195">
        <f>'JLA事務局用　※触らないで下さい'!$C$6</f>
        <v>0</v>
      </c>
      <c r="G25" s="37" t="str">
        <f t="shared" si="25"/>
        <v>男</v>
      </c>
      <c r="H25" s="171" t="str">
        <f t="shared" si="10"/>
        <v>1900/01/00</v>
      </c>
      <c r="I25" s="37"/>
      <c r="J25" s="37">
        <f t="shared" si="11"/>
      </c>
      <c r="K25" s="37"/>
      <c r="L25" s="37"/>
      <c r="M25" s="57">
        <f t="shared" si="12"/>
      </c>
      <c r="N25" s="37" t="e">
        <f>JLA事務局用　※触らないで下さい!#REF!</f>
        <v>#REF!</v>
      </c>
      <c r="O25" s="37" t="e">
        <f>JLA事務局用　※触らないで下さい!#REF!</f>
        <v>#REF!</v>
      </c>
      <c r="P25" s="37"/>
      <c r="Q25" s="37"/>
      <c r="R25" s="37">
        <v>1</v>
      </c>
      <c r="S25" s="37" t="str">
        <f t="shared" si="2"/>
        <v>障害物ｽｲﾑ
200m</v>
      </c>
      <c r="T25" s="37" t="str">
        <f t="shared" si="13"/>
        <v>:.</v>
      </c>
      <c r="U25" s="37" t="str">
        <f t="shared" si="3"/>
        <v>ﾏﾈｷﾝｷｬﾘｰ
50m</v>
      </c>
      <c r="V25" s="37" t="str">
        <f t="shared" si="14"/>
        <v>:.</v>
      </c>
      <c r="W25" s="37" t="str">
        <f t="shared" si="4"/>
        <v>ﾚｽｷｭｰﾒﾄﾞﾚｰ100m</v>
      </c>
      <c r="X25" s="37" t="str">
        <f t="shared" si="15"/>
        <v>:.</v>
      </c>
      <c r="Y25" s="37" t="str">
        <f t="shared" si="5"/>
        <v>ﾏﾈｷﾝｷｬﾘｰ･
ｳｨｽﾞﾌｨﾝ
100m</v>
      </c>
      <c r="Z25" s="37" t="str">
        <f t="shared" si="16"/>
        <v>:.</v>
      </c>
      <c r="AA25" s="37" t="str">
        <f t="shared" si="6"/>
        <v>ﾏﾈｷﾝﾄｳ･
ｳｨｽﾞﾌｨﾝ
100m</v>
      </c>
      <c r="AB25" s="37" t="str">
        <f t="shared" si="17"/>
        <v>:.</v>
      </c>
      <c r="AC25" s="37" t="str">
        <f t="shared" si="7"/>
        <v>ｽｰﾊﾟｰﾗｲﾌｾｰﾊﾞｰ
200m</v>
      </c>
      <c r="AD25" s="37" t="str">
        <f t="shared" si="18"/>
        <v>:.</v>
      </c>
      <c r="AE25" s="37" t="e">
        <f>IF(AF25="","",#REF!)</f>
        <v>#REF!</v>
      </c>
      <c r="AF25" s="37" t="e">
        <f>IF(#REF!="","",#REF!)</f>
        <v>#REF!</v>
      </c>
      <c r="AG25" s="37"/>
      <c r="AH25" s="37"/>
      <c r="AI25" s="37"/>
      <c r="AJ25" s="37"/>
      <c r="AK25" s="37"/>
      <c r="AL25" s="37"/>
      <c r="AM25" s="37"/>
      <c r="AN25" s="57" t="s">
        <v>108</v>
      </c>
      <c r="AO25" s="219"/>
      <c r="AP25" s="220"/>
      <c r="AQ25" s="219"/>
      <c r="AR25" s="220"/>
      <c r="AS25" s="37" t="s">
        <v>25</v>
      </c>
      <c r="AT25" s="36"/>
      <c r="AU25" s="36"/>
      <c r="AV25" s="34"/>
      <c r="AW25" s="34"/>
      <c r="AX25" s="34"/>
      <c r="AY25" s="284"/>
      <c r="AZ25" s="34"/>
      <c r="BA25" s="34"/>
      <c r="BB25" s="34"/>
      <c r="BC25" s="35"/>
      <c r="BD25" s="37">
        <f>IF(BC25="","",DATEDIF(BC25,'様式 A-4（チーム情報・チームＰＲ）'!$G$2,"Y"))</f>
      </c>
      <c r="BE25" s="287"/>
      <c r="BF25" s="312"/>
      <c r="BG25" s="37"/>
      <c r="BH25" s="58"/>
      <c r="BI25" s="289"/>
      <c r="BJ25" s="309" t="s">
        <v>689</v>
      </c>
      <c r="BK25" s="290"/>
      <c r="BL25" s="309" t="s">
        <v>690</v>
      </c>
      <c r="BM25" s="291"/>
      <c r="BN25" s="289"/>
      <c r="BO25" s="309" t="s">
        <v>689</v>
      </c>
      <c r="BP25" s="290"/>
      <c r="BQ25" s="309" t="s">
        <v>690</v>
      </c>
      <c r="BR25" s="291"/>
      <c r="BS25" s="289"/>
      <c r="BT25" s="309" t="s">
        <v>689</v>
      </c>
      <c r="BU25" s="290"/>
      <c r="BV25" s="309" t="s">
        <v>690</v>
      </c>
      <c r="BW25" s="291"/>
      <c r="BX25" s="289"/>
      <c r="BY25" s="309" t="s">
        <v>689</v>
      </c>
      <c r="BZ25" s="290"/>
      <c r="CA25" s="309" t="s">
        <v>690</v>
      </c>
      <c r="CB25" s="291"/>
      <c r="CC25" s="289"/>
      <c r="CD25" s="309" t="s">
        <v>689</v>
      </c>
      <c r="CE25" s="290"/>
      <c r="CF25" s="309" t="s">
        <v>690</v>
      </c>
      <c r="CG25" s="291"/>
      <c r="CH25" s="289"/>
      <c r="CI25" s="309" t="s">
        <v>689</v>
      </c>
      <c r="CJ25" s="290"/>
      <c r="CK25" s="309" t="s">
        <v>690</v>
      </c>
      <c r="CL25" s="291"/>
      <c r="CM25" s="203"/>
      <c r="CN25" s="203"/>
      <c r="CO25" s="204"/>
      <c r="CP25" s="313" t="str">
        <f t="shared" si="26"/>
        <v>:.</v>
      </c>
      <c r="CQ25" s="313" t="str">
        <f t="shared" si="27"/>
        <v>:.</v>
      </c>
      <c r="CR25" s="313" t="str">
        <f t="shared" si="28"/>
        <v>:.</v>
      </c>
      <c r="CS25" s="313" t="str">
        <f t="shared" si="29"/>
        <v>:.</v>
      </c>
      <c r="CT25" s="313" t="str">
        <f t="shared" si="30"/>
        <v>:.</v>
      </c>
      <c r="CU25" s="313" t="str">
        <f t="shared" si="31"/>
        <v>:.</v>
      </c>
      <c r="CV25" s="314">
        <f t="shared" si="19"/>
        <v>1</v>
      </c>
      <c r="CW25" s="314">
        <f t="shared" si="20"/>
        <v>1</v>
      </c>
      <c r="CX25" s="314">
        <f t="shared" si="21"/>
        <v>1</v>
      </c>
      <c r="CY25" s="314">
        <f t="shared" si="22"/>
        <v>1</v>
      </c>
      <c r="CZ25" s="314">
        <f t="shared" si="23"/>
        <v>1</v>
      </c>
      <c r="DA25" s="314">
        <f t="shared" si="24"/>
        <v>1</v>
      </c>
      <c r="DB25" s="315">
        <f t="shared" si="32"/>
        <v>6</v>
      </c>
      <c r="DC25" s="37">
        <f t="shared" si="33"/>
        <v>0</v>
      </c>
      <c r="DD25" s="59">
        <f t="shared" si="8"/>
        <v>0</v>
      </c>
      <c r="DE25" s="59">
        <f t="shared" si="9"/>
        <v>0</v>
      </c>
      <c r="DG25" s="371">
        <f t="shared" si="34"/>
        <v>0</v>
      </c>
      <c r="DH25" s="371">
        <f t="shared" si="35"/>
        <v>0</v>
      </c>
      <c r="DI25" s="371">
        <f t="shared" si="36"/>
        <v>0</v>
      </c>
      <c r="DJ25" s="371">
        <f t="shared" si="37"/>
        <v>0</v>
      </c>
      <c r="DK25" s="371">
        <f t="shared" si="38"/>
        <v>0</v>
      </c>
      <c r="DL25" s="371">
        <f t="shared" si="39"/>
        <v>0</v>
      </c>
      <c r="DM25" s="371">
        <f t="shared" si="40"/>
        <v>0</v>
      </c>
      <c r="DN25" s="371">
        <f t="shared" si="41"/>
        <v>0</v>
      </c>
      <c r="DO25" s="371">
        <f t="shared" si="42"/>
        <v>0</v>
      </c>
      <c r="DP25" s="371">
        <f t="shared" si="43"/>
        <v>0</v>
      </c>
      <c r="DQ25" s="371">
        <f t="shared" si="44"/>
        <v>0</v>
      </c>
      <c r="DR25" s="371">
        <f t="shared" si="45"/>
        <v>0</v>
      </c>
      <c r="DS25" s="371">
        <f t="shared" si="46"/>
        <v>0</v>
      </c>
      <c r="DT25" s="371">
        <f t="shared" si="47"/>
        <v>0</v>
      </c>
      <c r="DU25" s="371">
        <f t="shared" si="48"/>
        <v>0</v>
      </c>
      <c r="DV25" s="371">
        <f t="shared" si="49"/>
        <v>0</v>
      </c>
      <c r="DW25" s="371">
        <f t="shared" si="50"/>
        <v>0</v>
      </c>
      <c r="DX25" s="371">
        <f t="shared" si="51"/>
        <v>0</v>
      </c>
      <c r="DY25" s="371">
        <f t="shared" si="52"/>
        <v>0</v>
      </c>
      <c r="DZ25" s="371">
        <f t="shared" si="53"/>
        <v>0</v>
      </c>
      <c r="EA25" s="371">
        <f t="shared" si="54"/>
        <v>0</v>
      </c>
      <c r="EB25" s="371">
        <f t="shared" si="55"/>
        <v>0</v>
      </c>
      <c r="EC25" s="371">
        <f t="shared" si="56"/>
        <v>0</v>
      </c>
      <c r="ED25" s="371">
        <f t="shared" si="57"/>
        <v>0</v>
      </c>
      <c r="EE25" s="371">
        <f t="shared" si="58"/>
        <v>0</v>
      </c>
      <c r="EF25" s="371">
        <f t="shared" si="59"/>
        <v>0</v>
      </c>
      <c r="EG25" s="371">
        <f t="shared" si="60"/>
        <v>0</v>
      </c>
      <c r="EH25" s="371">
        <f t="shared" si="61"/>
        <v>0</v>
      </c>
      <c r="EI25" s="371">
        <f t="shared" si="62"/>
        <v>0</v>
      </c>
      <c r="EJ25" s="371">
        <f t="shared" si="63"/>
        <v>0</v>
      </c>
      <c r="EK25" s="56" t="s">
        <v>711</v>
      </c>
    </row>
    <row r="26" spans="1:141" ht="54" customHeight="1">
      <c r="A26" s="37">
        <f>IF('JLA事務局用　※触らないで下さい'!$A$6="","",'JLA事務局用　※触らないで下さい'!$A$6)</f>
      </c>
      <c r="B26" s="171"/>
      <c r="C26" s="58">
        <f t="shared" si="0"/>
      </c>
      <c r="D26" s="58">
        <f t="shared" si="1"/>
      </c>
      <c r="E26" s="195">
        <f>'JLA事務局用　※触らないで下さい'!$B$6</f>
        <v>0</v>
      </c>
      <c r="F26" s="195">
        <f>'JLA事務局用　※触らないで下さい'!$C$6</f>
        <v>0</v>
      </c>
      <c r="G26" s="37" t="str">
        <f t="shared" si="25"/>
        <v>男</v>
      </c>
      <c r="H26" s="171" t="str">
        <f t="shared" si="10"/>
        <v>1900/01/00</v>
      </c>
      <c r="I26" s="37"/>
      <c r="J26" s="37">
        <f t="shared" si="11"/>
      </c>
      <c r="K26" s="37"/>
      <c r="L26" s="37"/>
      <c r="M26" s="57">
        <f t="shared" si="12"/>
      </c>
      <c r="N26" s="37" t="e">
        <f>JLA事務局用　※触らないで下さい!#REF!</f>
        <v>#REF!</v>
      </c>
      <c r="O26" s="37" t="e">
        <f>JLA事務局用　※触らないで下さい!#REF!</f>
        <v>#REF!</v>
      </c>
      <c r="P26" s="37"/>
      <c r="Q26" s="37"/>
      <c r="R26" s="37">
        <v>1</v>
      </c>
      <c r="S26" s="37" t="str">
        <f t="shared" si="2"/>
        <v>障害物ｽｲﾑ
200m</v>
      </c>
      <c r="T26" s="37" t="str">
        <f t="shared" si="13"/>
        <v>:.</v>
      </c>
      <c r="U26" s="37" t="str">
        <f t="shared" si="3"/>
        <v>ﾏﾈｷﾝｷｬﾘｰ
50m</v>
      </c>
      <c r="V26" s="37" t="str">
        <f t="shared" si="14"/>
        <v>:.</v>
      </c>
      <c r="W26" s="37" t="str">
        <f t="shared" si="4"/>
        <v>ﾚｽｷｭｰﾒﾄﾞﾚｰ100m</v>
      </c>
      <c r="X26" s="37" t="str">
        <f t="shared" si="15"/>
        <v>:.</v>
      </c>
      <c r="Y26" s="37" t="str">
        <f t="shared" si="5"/>
        <v>ﾏﾈｷﾝｷｬﾘｰ･
ｳｨｽﾞﾌｨﾝ
100m</v>
      </c>
      <c r="Z26" s="37" t="str">
        <f t="shared" si="16"/>
        <v>:.</v>
      </c>
      <c r="AA26" s="37" t="str">
        <f t="shared" si="6"/>
        <v>ﾏﾈｷﾝﾄｳ･
ｳｨｽﾞﾌｨﾝ
100m</v>
      </c>
      <c r="AB26" s="37" t="str">
        <f t="shared" si="17"/>
        <v>:.</v>
      </c>
      <c r="AC26" s="37" t="str">
        <f t="shared" si="7"/>
        <v>ｽｰﾊﾟｰﾗｲﾌｾｰﾊﾞｰ
200m</v>
      </c>
      <c r="AD26" s="37" t="str">
        <f t="shared" si="18"/>
        <v>:.</v>
      </c>
      <c r="AE26" s="37" t="e">
        <f>IF(AF26="","",#REF!)</f>
        <v>#REF!</v>
      </c>
      <c r="AF26" s="37" t="e">
        <f>IF(#REF!="","",#REF!)</f>
        <v>#REF!</v>
      </c>
      <c r="AG26" s="37"/>
      <c r="AH26" s="37"/>
      <c r="AI26" s="37"/>
      <c r="AJ26" s="37"/>
      <c r="AK26" s="37"/>
      <c r="AL26" s="37"/>
      <c r="AM26" s="37"/>
      <c r="AN26" s="57" t="s">
        <v>109</v>
      </c>
      <c r="AO26" s="219"/>
      <c r="AP26" s="220"/>
      <c r="AQ26" s="219"/>
      <c r="AR26" s="220"/>
      <c r="AS26" s="37" t="s">
        <v>25</v>
      </c>
      <c r="AT26" s="36"/>
      <c r="AU26" s="36"/>
      <c r="AV26" s="34"/>
      <c r="AW26" s="34"/>
      <c r="AX26" s="34"/>
      <c r="AY26" s="284"/>
      <c r="AZ26" s="34"/>
      <c r="BA26" s="34"/>
      <c r="BB26" s="34"/>
      <c r="BC26" s="35"/>
      <c r="BD26" s="37">
        <f>IF(BC26="","",DATEDIF(BC26,'様式 A-4（チーム情報・チームＰＲ）'!$G$2,"Y"))</f>
      </c>
      <c r="BE26" s="287"/>
      <c r="BF26" s="312"/>
      <c r="BG26" s="37"/>
      <c r="BH26" s="58"/>
      <c r="BI26" s="289"/>
      <c r="BJ26" s="309" t="s">
        <v>689</v>
      </c>
      <c r="BK26" s="290"/>
      <c r="BL26" s="309" t="s">
        <v>690</v>
      </c>
      <c r="BM26" s="291"/>
      <c r="BN26" s="289"/>
      <c r="BO26" s="309" t="s">
        <v>689</v>
      </c>
      <c r="BP26" s="290"/>
      <c r="BQ26" s="309" t="s">
        <v>690</v>
      </c>
      <c r="BR26" s="291"/>
      <c r="BS26" s="289"/>
      <c r="BT26" s="309" t="s">
        <v>689</v>
      </c>
      <c r="BU26" s="290"/>
      <c r="BV26" s="309" t="s">
        <v>690</v>
      </c>
      <c r="BW26" s="291"/>
      <c r="BX26" s="289"/>
      <c r="BY26" s="309" t="s">
        <v>689</v>
      </c>
      <c r="BZ26" s="290"/>
      <c r="CA26" s="309" t="s">
        <v>690</v>
      </c>
      <c r="CB26" s="291"/>
      <c r="CC26" s="289"/>
      <c r="CD26" s="309" t="s">
        <v>689</v>
      </c>
      <c r="CE26" s="290"/>
      <c r="CF26" s="309" t="s">
        <v>690</v>
      </c>
      <c r="CG26" s="291"/>
      <c r="CH26" s="289"/>
      <c r="CI26" s="309" t="s">
        <v>689</v>
      </c>
      <c r="CJ26" s="290"/>
      <c r="CK26" s="309" t="s">
        <v>690</v>
      </c>
      <c r="CL26" s="291"/>
      <c r="CM26" s="203"/>
      <c r="CN26" s="203"/>
      <c r="CO26" s="204"/>
      <c r="CP26" s="313" t="str">
        <f t="shared" si="26"/>
        <v>:.</v>
      </c>
      <c r="CQ26" s="313" t="str">
        <f t="shared" si="27"/>
        <v>:.</v>
      </c>
      <c r="CR26" s="313" t="str">
        <f t="shared" si="28"/>
        <v>:.</v>
      </c>
      <c r="CS26" s="313" t="str">
        <f t="shared" si="29"/>
        <v>:.</v>
      </c>
      <c r="CT26" s="313" t="str">
        <f t="shared" si="30"/>
        <v>:.</v>
      </c>
      <c r="CU26" s="313" t="str">
        <f t="shared" si="31"/>
        <v>:.</v>
      </c>
      <c r="CV26" s="314">
        <f t="shared" si="19"/>
        <v>1</v>
      </c>
      <c r="CW26" s="314">
        <f t="shared" si="20"/>
        <v>1</v>
      </c>
      <c r="CX26" s="314">
        <f t="shared" si="21"/>
        <v>1</v>
      </c>
      <c r="CY26" s="314">
        <f t="shared" si="22"/>
        <v>1</v>
      </c>
      <c r="CZ26" s="314">
        <f t="shared" si="23"/>
        <v>1</v>
      </c>
      <c r="DA26" s="314">
        <f t="shared" si="24"/>
        <v>1</v>
      </c>
      <c r="DB26" s="315">
        <f t="shared" si="32"/>
        <v>6</v>
      </c>
      <c r="DC26" s="37">
        <f t="shared" si="33"/>
        <v>0</v>
      </c>
      <c r="DD26" s="59">
        <f t="shared" si="8"/>
        <v>0</v>
      </c>
      <c r="DE26" s="59">
        <f t="shared" si="9"/>
        <v>0</v>
      </c>
      <c r="DG26" s="371">
        <f t="shared" si="34"/>
        <v>0</v>
      </c>
      <c r="DH26" s="371">
        <f t="shared" si="35"/>
        <v>0</v>
      </c>
      <c r="DI26" s="371">
        <f t="shared" si="36"/>
        <v>0</v>
      </c>
      <c r="DJ26" s="371">
        <f t="shared" si="37"/>
        <v>0</v>
      </c>
      <c r="DK26" s="371">
        <f t="shared" si="38"/>
        <v>0</v>
      </c>
      <c r="DL26" s="371">
        <f t="shared" si="39"/>
        <v>0</v>
      </c>
      <c r="DM26" s="371">
        <f t="shared" si="40"/>
        <v>0</v>
      </c>
      <c r="DN26" s="371">
        <f t="shared" si="41"/>
        <v>0</v>
      </c>
      <c r="DO26" s="371">
        <f t="shared" si="42"/>
        <v>0</v>
      </c>
      <c r="DP26" s="371">
        <f t="shared" si="43"/>
        <v>0</v>
      </c>
      <c r="DQ26" s="371">
        <f t="shared" si="44"/>
        <v>0</v>
      </c>
      <c r="DR26" s="371">
        <f t="shared" si="45"/>
        <v>0</v>
      </c>
      <c r="DS26" s="371">
        <f t="shared" si="46"/>
        <v>0</v>
      </c>
      <c r="DT26" s="371">
        <f t="shared" si="47"/>
        <v>0</v>
      </c>
      <c r="DU26" s="371">
        <f t="shared" si="48"/>
        <v>0</v>
      </c>
      <c r="DV26" s="371">
        <f t="shared" si="49"/>
        <v>0</v>
      </c>
      <c r="DW26" s="371">
        <f t="shared" si="50"/>
        <v>0</v>
      </c>
      <c r="DX26" s="371">
        <f t="shared" si="51"/>
        <v>0</v>
      </c>
      <c r="DY26" s="371">
        <f t="shared" si="52"/>
        <v>0</v>
      </c>
      <c r="DZ26" s="371">
        <f t="shared" si="53"/>
        <v>0</v>
      </c>
      <c r="EA26" s="371">
        <f t="shared" si="54"/>
        <v>0</v>
      </c>
      <c r="EB26" s="371">
        <f t="shared" si="55"/>
        <v>0</v>
      </c>
      <c r="EC26" s="371">
        <f t="shared" si="56"/>
        <v>0</v>
      </c>
      <c r="ED26" s="371">
        <f t="shared" si="57"/>
        <v>0</v>
      </c>
      <c r="EE26" s="371">
        <f t="shared" si="58"/>
        <v>0</v>
      </c>
      <c r="EF26" s="371">
        <f t="shared" si="59"/>
        <v>0</v>
      </c>
      <c r="EG26" s="371">
        <f t="shared" si="60"/>
        <v>0</v>
      </c>
      <c r="EH26" s="371">
        <f t="shared" si="61"/>
        <v>0</v>
      </c>
      <c r="EI26" s="371">
        <f t="shared" si="62"/>
        <v>0</v>
      </c>
      <c r="EJ26" s="371">
        <f t="shared" si="63"/>
        <v>0</v>
      </c>
      <c r="EK26" s="56" t="s">
        <v>712</v>
      </c>
    </row>
    <row r="27" spans="1:141" ht="54" customHeight="1">
      <c r="A27" s="37">
        <f>IF('JLA事務局用　※触らないで下さい'!$A$6="","",'JLA事務局用　※触らないで下さい'!$A$6)</f>
      </c>
      <c r="B27" s="171"/>
      <c r="C27" s="58">
        <f t="shared" si="0"/>
      </c>
      <c r="D27" s="58">
        <f t="shared" si="1"/>
      </c>
      <c r="E27" s="195">
        <f>'JLA事務局用　※触らないで下さい'!$B$6</f>
        <v>0</v>
      </c>
      <c r="F27" s="195">
        <f>'JLA事務局用　※触らないで下さい'!$C$6</f>
        <v>0</v>
      </c>
      <c r="G27" s="37" t="str">
        <f t="shared" si="25"/>
        <v>男</v>
      </c>
      <c r="H27" s="171" t="str">
        <f t="shared" si="10"/>
        <v>1900/01/00</v>
      </c>
      <c r="I27" s="37"/>
      <c r="J27" s="37">
        <f t="shared" si="11"/>
      </c>
      <c r="K27" s="37"/>
      <c r="L27" s="37"/>
      <c r="M27" s="57">
        <f t="shared" si="12"/>
      </c>
      <c r="N27" s="37" t="e">
        <f>JLA事務局用　※触らないで下さい!#REF!</f>
        <v>#REF!</v>
      </c>
      <c r="O27" s="37" t="e">
        <f>JLA事務局用　※触らないで下さい!#REF!</f>
        <v>#REF!</v>
      </c>
      <c r="P27" s="37"/>
      <c r="Q27" s="37"/>
      <c r="R27" s="37">
        <v>1</v>
      </c>
      <c r="S27" s="37" t="str">
        <f t="shared" si="2"/>
        <v>障害物ｽｲﾑ
200m</v>
      </c>
      <c r="T27" s="37" t="str">
        <f t="shared" si="13"/>
        <v>:.</v>
      </c>
      <c r="U27" s="37" t="str">
        <f t="shared" si="3"/>
        <v>ﾏﾈｷﾝｷｬﾘｰ
50m</v>
      </c>
      <c r="V27" s="37" t="str">
        <f t="shared" si="14"/>
        <v>:.</v>
      </c>
      <c r="W27" s="37" t="str">
        <f t="shared" si="4"/>
        <v>ﾚｽｷｭｰﾒﾄﾞﾚｰ100m</v>
      </c>
      <c r="X27" s="37" t="str">
        <f t="shared" si="15"/>
        <v>:.</v>
      </c>
      <c r="Y27" s="37" t="str">
        <f t="shared" si="5"/>
        <v>ﾏﾈｷﾝｷｬﾘｰ･
ｳｨｽﾞﾌｨﾝ
100m</v>
      </c>
      <c r="Z27" s="37" t="str">
        <f t="shared" si="16"/>
        <v>:.</v>
      </c>
      <c r="AA27" s="37" t="str">
        <f t="shared" si="6"/>
        <v>ﾏﾈｷﾝﾄｳ･
ｳｨｽﾞﾌｨﾝ
100m</v>
      </c>
      <c r="AB27" s="37" t="str">
        <f t="shared" si="17"/>
        <v>:.</v>
      </c>
      <c r="AC27" s="37" t="str">
        <f t="shared" si="7"/>
        <v>ｽｰﾊﾟｰﾗｲﾌｾｰﾊﾞｰ
200m</v>
      </c>
      <c r="AD27" s="37" t="str">
        <f t="shared" si="18"/>
        <v>:.</v>
      </c>
      <c r="AE27" s="37" t="e">
        <f>IF(AF27="","",#REF!)</f>
        <v>#REF!</v>
      </c>
      <c r="AF27" s="37" t="e">
        <f>IF(#REF!="","",#REF!)</f>
        <v>#REF!</v>
      </c>
      <c r="AG27" s="37"/>
      <c r="AH27" s="37"/>
      <c r="AI27" s="37"/>
      <c r="AJ27" s="37"/>
      <c r="AK27" s="37"/>
      <c r="AL27" s="37"/>
      <c r="AM27" s="37"/>
      <c r="AN27" s="57" t="s">
        <v>110</v>
      </c>
      <c r="AO27" s="219"/>
      <c r="AP27" s="220"/>
      <c r="AQ27" s="219"/>
      <c r="AR27" s="220"/>
      <c r="AS27" s="37" t="s">
        <v>25</v>
      </c>
      <c r="AT27" s="36"/>
      <c r="AU27" s="36"/>
      <c r="AV27" s="34"/>
      <c r="AW27" s="34"/>
      <c r="AX27" s="34"/>
      <c r="AY27" s="284"/>
      <c r="AZ27" s="34"/>
      <c r="BA27" s="34"/>
      <c r="BB27" s="34"/>
      <c r="BC27" s="35"/>
      <c r="BD27" s="37">
        <f>IF(BC27="","",DATEDIF(BC27,'様式 A-4（チーム情報・チームＰＲ）'!$G$2,"Y"))</f>
      </c>
      <c r="BE27" s="287"/>
      <c r="BF27" s="312"/>
      <c r="BG27" s="37"/>
      <c r="BH27" s="58"/>
      <c r="BI27" s="289"/>
      <c r="BJ27" s="309" t="s">
        <v>689</v>
      </c>
      <c r="BK27" s="290"/>
      <c r="BL27" s="309" t="s">
        <v>690</v>
      </c>
      <c r="BM27" s="291"/>
      <c r="BN27" s="289"/>
      <c r="BO27" s="309" t="s">
        <v>689</v>
      </c>
      <c r="BP27" s="290"/>
      <c r="BQ27" s="309" t="s">
        <v>690</v>
      </c>
      <c r="BR27" s="291"/>
      <c r="BS27" s="289"/>
      <c r="BT27" s="309" t="s">
        <v>689</v>
      </c>
      <c r="BU27" s="290"/>
      <c r="BV27" s="309" t="s">
        <v>690</v>
      </c>
      <c r="BW27" s="291"/>
      <c r="BX27" s="289"/>
      <c r="BY27" s="309" t="s">
        <v>689</v>
      </c>
      <c r="BZ27" s="290"/>
      <c r="CA27" s="309" t="s">
        <v>690</v>
      </c>
      <c r="CB27" s="291"/>
      <c r="CC27" s="289"/>
      <c r="CD27" s="309" t="s">
        <v>689</v>
      </c>
      <c r="CE27" s="290"/>
      <c r="CF27" s="309" t="s">
        <v>690</v>
      </c>
      <c r="CG27" s="291"/>
      <c r="CH27" s="289"/>
      <c r="CI27" s="309" t="s">
        <v>689</v>
      </c>
      <c r="CJ27" s="290"/>
      <c r="CK27" s="309" t="s">
        <v>690</v>
      </c>
      <c r="CL27" s="291"/>
      <c r="CM27" s="203"/>
      <c r="CN27" s="203"/>
      <c r="CO27" s="204"/>
      <c r="CP27" s="313" t="str">
        <f t="shared" si="26"/>
        <v>:.</v>
      </c>
      <c r="CQ27" s="313" t="str">
        <f t="shared" si="27"/>
        <v>:.</v>
      </c>
      <c r="CR27" s="313" t="str">
        <f t="shared" si="28"/>
        <v>:.</v>
      </c>
      <c r="CS27" s="313" t="str">
        <f t="shared" si="29"/>
        <v>:.</v>
      </c>
      <c r="CT27" s="313" t="str">
        <f t="shared" si="30"/>
        <v>:.</v>
      </c>
      <c r="CU27" s="313" t="str">
        <f t="shared" si="31"/>
        <v>:.</v>
      </c>
      <c r="CV27" s="314">
        <f t="shared" si="19"/>
        <v>1</v>
      </c>
      <c r="CW27" s="314">
        <f t="shared" si="20"/>
        <v>1</v>
      </c>
      <c r="CX27" s="314">
        <f t="shared" si="21"/>
        <v>1</v>
      </c>
      <c r="CY27" s="314">
        <f t="shared" si="22"/>
        <v>1</v>
      </c>
      <c r="CZ27" s="314">
        <f t="shared" si="23"/>
        <v>1</v>
      </c>
      <c r="DA27" s="314">
        <f t="shared" si="24"/>
        <v>1</v>
      </c>
      <c r="DB27" s="315">
        <f t="shared" si="32"/>
        <v>6</v>
      </c>
      <c r="DC27" s="37">
        <f t="shared" si="33"/>
        <v>0</v>
      </c>
      <c r="DD27" s="59">
        <f t="shared" si="8"/>
        <v>0</v>
      </c>
      <c r="DE27" s="59">
        <f t="shared" si="9"/>
        <v>0</v>
      </c>
      <c r="DG27" s="371">
        <f t="shared" si="34"/>
        <v>0</v>
      </c>
      <c r="DH27" s="371">
        <f t="shared" si="35"/>
        <v>0</v>
      </c>
      <c r="DI27" s="371">
        <f t="shared" si="36"/>
        <v>0</v>
      </c>
      <c r="DJ27" s="371">
        <f t="shared" si="37"/>
        <v>0</v>
      </c>
      <c r="DK27" s="371">
        <f t="shared" si="38"/>
        <v>0</v>
      </c>
      <c r="DL27" s="371">
        <f t="shared" si="39"/>
        <v>0</v>
      </c>
      <c r="DM27" s="371">
        <f t="shared" si="40"/>
        <v>0</v>
      </c>
      <c r="DN27" s="371">
        <f t="shared" si="41"/>
        <v>0</v>
      </c>
      <c r="DO27" s="371">
        <f t="shared" si="42"/>
        <v>0</v>
      </c>
      <c r="DP27" s="371">
        <f t="shared" si="43"/>
        <v>0</v>
      </c>
      <c r="DQ27" s="371">
        <f t="shared" si="44"/>
        <v>0</v>
      </c>
      <c r="DR27" s="371">
        <f t="shared" si="45"/>
        <v>0</v>
      </c>
      <c r="DS27" s="371">
        <f t="shared" si="46"/>
        <v>0</v>
      </c>
      <c r="DT27" s="371">
        <f t="shared" si="47"/>
        <v>0</v>
      </c>
      <c r="DU27" s="371">
        <f t="shared" si="48"/>
        <v>0</v>
      </c>
      <c r="DV27" s="371">
        <f t="shared" si="49"/>
        <v>0</v>
      </c>
      <c r="DW27" s="371">
        <f t="shared" si="50"/>
        <v>0</v>
      </c>
      <c r="DX27" s="371">
        <f t="shared" si="51"/>
        <v>0</v>
      </c>
      <c r="DY27" s="371">
        <f t="shared" si="52"/>
        <v>0</v>
      </c>
      <c r="DZ27" s="371">
        <f t="shared" si="53"/>
        <v>0</v>
      </c>
      <c r="EA27" s="371">
        <f t="shared" si="54"/>
        <v>0</v>
      </c>
      <c r="EB27" s="371">
        <f t="shared" si="55"/>
        <v>0</v>
      </c>
      <c r="EC27" s="371">
        <f t="shared" si="56"/>
        <v>0</v>
      </c>
      <c r="ED27" s="371">
        <f t="shared" si="57"/>
        <v>0</v>
      </c>
      <c r="EE27" s="371">
        <f t="shared" si="58"/>
        <v>0</v>
      </c>
      <c r="EF27" s="371">
        <f t="shared" si="59"/>
        <v>0</v>
      </c>
      <c r="EG27" s="371">
        <f t="shared" si="60"/>
        <v>0</v>
      </c>
      <c r="EH27" s="371">
        <f t="shared" si="61"/>
        <v>0</v>
      </c>
      <c r="EI27" s="371">
        <f t="shared" si="62"/>
        <v>0</v>
      </c>
      <c r="EJ27" s="371">
        <f t="shared" si="63"/>
        <v>0</v>
      </c>
      <c r="EK27" s="56" t="s">
        <v>713</v>
      </c>
    </row>
    <row r="28" spans="1:141" ht="54" customHeight="1">
      <c r="A28" s="37">
        <f>IF('JLA事務局用　※触らないで下さい'!$A$6="","",'JLA事務局用　※触らないで下さい'!$A$6)</f>
      </c>
      <c r="B28" s="171"/>
      <c r="C28" s="58">
        <f t="shared" si="0"/>
      </c>
      <c r="D28" s="58">
        <f t="shared" si="1"/>
      </c>
      <c r="E28" s="195">
        <f>'JLA事務局用　※触らないで下さい'!$B$6</f>
        <v>0</v>
      </c>
      <c r="F28" s="195">
        <f>'JLA事務局用　※触らないで下さい'!$C$6</f>
        <v>0</v>
      </c>
      <c r="G28" s="37" t="str">
        <f t="shared" si="25"/>
        <v>男</v>
      </c>
      <c r="H28" s="171" t="str">
        <f t="shared" si="10"/>
        <v>1900/01/00</v>
      </c>
      <c r="I28" s="37"/>
      <c r="J28" s="37">
        <f t="shared" si="11"/>
      </c>
      <c r="K28" s="37"/>
      <c r="L28" s="37"/>
      <c r="M28" s="57">
        <f t="shared" si="12"/>
      </c>
      <c r="N28" s="37" t="e">
        <f>JLA事務局用　※触らないで下さい!#REF!</f>
        <v>#REF!</v>
      </c>
      <c r="O28" s="37" t="e">
        <f>JLA事務局用　※触らないで下さい!#REF!</f>
        <v>#REF!</v>
      </c>
      <c r="P28" s="37"/>
      <c r="Q28" s="37"/>
      <c r="R28" s="37">
        <v>1</v>
      </c>
      <c r="S28" s="37" t="str">
        <f t="shared" si="2"/>
        <v>障害物ｽｲﾑ
200m</v>
      </c>
      <c r="T28" s="37" t="str">
        <f t="shared" si="13"/>
        <v>:.</v>
      </c>
      <c r="U28" s="37" t="str">
        <f t="shared" si="3"/>
        <v>ﾏﾈｷﾝｷｬﾘｰ
50m</v>
      </c>
      <c r="V28" s="37" t="str">
        <f t="shared" si="14"/>
        <v>:.</v>
      </c>
      <c r="W28" s="37" t="str">
        <f t="shared" si="4"/>
        <v>ﾚｽｷｭｰﾒﾄﾞﾚｰ100m</v>
      </c>
      <c r="X28" s="37" t="str">
        <f t="shared" si="15"/>
        <v>:.</v>
      </c>
      <c r="Y28" s="37" t="str">
        <f t="shared" si="5"/>
        <v>ﾏﾈｷﾝｷｬﾘｰ･
ｳｨｽﾞﾌｨﾝ
100m</v>
      </c>
      <c r="Z28" s="37" t="str">
        <f t="shared" si="16"/>
        <v>:.</v>
      </c>
      <c r="AA28" s="37" t="str">
        <f t="shared" si="6"/>
        <v>ﾏﾈｷﾝﾄｳ･
ｳｨｽﾞﾌｨﾝ
100m</v>
      </c>
      <c r="AB28" s="37" t="str">
        <f t="shared" si="17"/>
        <v>:.</v>
      </c>
      <c r="AC28" s="37" t="str">
        <f t="shared" si="7"/>
        <v>ｽｰﾊﾟｰﾗｲﾌｾｰﾊﾞｰ
200m</v>
      </c>
      <c r="AD28" s="37" t="str">
        <f t="shared" si="18"/>
        <v>:.</v>
      </c>
      <c r="AE28" s="37" t="e">
        <f>IF(AF28="","",#REF!)</f>
        <v>#REF!</v>
      </c>
      <c r="AF28" s="37" t="e">
        <f>IF(#REF!="","",#REF!)</f>
        <v>#REF!</v>
      </c>
      <c r="AG28" s="37"/>
      <c r="AH28" s="37"/>
      <c r="AI28" s="37"/>
      <c r="AJ28" s="37"/>
      <c r="AK28" s="37"/>
      <c r="AL28" s="37"/>
      <c r="AM28" s="37"/>
      <c r="AN28" s="57" t="s">
        <v>111</v>
      </c>
      <c r="AO28" s="219"/>
      <c r="AP28" s="220"/>
      <c r="AQ28" s="219"/>
      <c r="AR28" s="220"/>
      <c r="AS28" s="37" t="s">
        <v>25</v>
      </c>
      <c r="AT28" s="36"/>
      <c r="AU28" s="36"/>
      <c r="AV28" s="34"/>
      <c r="AW28" s="34"/>
      <c r="AX28" s="34"/>
      <c r="AY28" s="284"/>
      <c r="AZ28" s="34"/>
      <c r="BA28" s="34"/>
      <c r="BB28" s="34"/>
      <c r="BC28" s="35"/>
      <c r="BD28" s="37">
        <f>IF(BC28="","",DATEDIF(BC28,'様式 A-4（チーム情報・チームＰＲ）'!$G$2,"Y"))</f>
      </c>
      <c r="BE28" s="287"/>
      <c r="BF28" s="312"/>
      <c r="BG28" s="37"/>
      <c r="BH28" s="58"/>
      <c r="BI28" s="289"/>
      <c r="BJ28" s="309" t="s">
        <v>689</v>
      </c>
      <c r="BK28" s="290"/>
      <c r="BL28" s="309" t="s">
        <v>690</v>
      </c>
      <c r="BM28" s="291"/>
      <c r="BN28" s="289"/>
      <c r="BO28" s="309" t="s">
        <v>689</v>
      </c>
      <c r="BP28" s="290"/>
      <c r="BQ28" s="309" t="s">
        <v>690</v>
      </c>
      <c r="BR28" s="291"/>
      <c r="BS28" s="289"/>
      <c r="BT28" s="309" t="s">
        <v>689</v>
      </c>
      <c r="BU28" s="290"/>
      <c r="BV28" s="309" t="s">
        <v>690</v>
      </c>
      <c r="BW28" s="291"/>
      <c r="BX28" s="289"/>
      <c r="BY28" s="309" t="s">
        <v>689</v>
      </c>
      <c r="BZ28" s="290"/>
      <c r="CA28" s="309" t="s">
        <v>690</v>
      </c>
      <c r="CB28" s="291"/>
      <c r="CC28" s="289"/>
      <c r="CD28" s="309" t="s">
        <v>689</v>
      </c>
      <c r="CE28" s="290"/>
      <c r="CF28" s="309" t="s">
        <v>690</v>
      </c>
      <c r="CG28" s="291"/>
      <c r="CH28" s="289"/>
      <c r="CI28" s="309" t="s">
        <v>689</v>
      </c>
      <c r="CJ28" s="290"/>
      <c r="CK28" s="309" t="s">
        <v>690</v>
      </c>
      <c r="CL28" s="291"/>
      <c r="CM28" s="203"/>
      <c r="CN28" s="203"/>
      <c r="CO28" s="204"/>
      <c r="CP28" s="313" t="str">
        <f t="shared" si="26"/>
        <v>:.</v>
      </c>
      <c r="CQ28" s="313" t="str">
        <f t="shared" si="27"/>
        <v>:.</v>
      </c>
      <c r="CR28" s="313" t="str">
        <f t="shared" si="28"/>
        <v>:.</v>
      </c>
      <c r="CS28" s="313" t="str">
        <f t="shared" si="29"/>
        <v>:.</v>
      </c>
      <c r="CT28" s="313" t="str">
        <f t="shared" si="30"/>
        <v>:.</v>
      </c>
      <c r="CU28" s="313" t="str">
        <f t="shared" si="31"/>
        <v>:.</v>
      </c>
      <c r="CV28" s="314">
        <f t="shared" si="19"/>
        <v>1</v>
      </c>
      <c r="CW28" s="314">
        <f t="shared" si="20"/>
        <v>1</v>
      </c>
      <c r="CX28" s="314">
        <f t="shared" si="21"/>
        <v>1</v>
      </c>
      <c r="CY28" s="314">
        <f t="shared" si="22"/>
        <v>1</v>
      </c>
      <c r="CZ28" s="314">
        <f t="shared" si="23"/>
        <v>1</v>
      </c>
      <c r="DA28" s="314">
        <f t="shared" si="24"/>
        <v>1</v>
      </c>
      <c r="DB28" s="315">
        <f t="shared" si="32"/>
        <v>6</v>
      </c>
      <c r="DC28" s="37">
        <f t="shared" si="33"/>
        <v>0</v>
      </c>
      <c r="DD28" s="59">
        <f t="shared" si="8"/>
        <v>0</v>
      </c>
      <c r="DE28" s="59">
        <f t="shared" si="9"/>
        <v>0</v>
      </c>
      <c r="DG28" s="371">
        <f t="shared" si="34"/>
        <v>0</v>
      </c>
      <c r="DH28" s="371">
        <f t="shared" si="35"/>
        <v>0</v>
      </c>
      <c r="DI28" s="371">
        <f t="shared" si="36"/>
        <v>0</v>
      </c>
      <c r="DJ28" s="371">
        <f t="shared" si="37"/>
        <v>0</v>
      </c>
      <c r="DK28" s="371">
        <f t="shared" si="38"/>
        <v>0</v>
      </c>
      <c r="DL28" s="371">
        <f t="shared" si="39"/>
        <v>0</v>
      </c>
      <c r="DM28" s="371">
        <f t="shared" si="40"/>
        <v>0</v>
      </c>
      <c r="DN28" s="371">
        <f t="shared" si="41"/>
        <v>0</v>
      </c>
      <c r="DO28" s="371">
        <f t="shared" si="42"/>
        <v>0</v>
      </c>
      <c r="DP28" s="371">
        <f t="shared" si="43"/>
        <v>0</v>
      </c>
      <c r="DQ28" s="371">
        <f t="shared" si="44"/>
        <v>0</v>
      </c>
      <c r="DR28" s="371">
        <f t="shared" si="45"/>
        <v>0</v>
      </c>
      <c r="DS28" s="371">
        <f t="shared" si="46"/>
        <v>0</v>
      </c>
      <c r="DT28" s="371">
        <f t="shared" si="47"/>
        <v>0</v>
      </c>
      <c r="DU28" s="371">
        <f t="shared" si="48"/>
        <v>0</v>
      </c>
      <c r="DV28" s="371">
        <f t="shared" si="49"/>
        <v>0</v>
      </c>
      <c r="DW28" s="371">
        <f t="shared" si="50"/>
        <v>0</v>
      </c>
      <c r="DX28" s="371">
        <f t="shared" si="51"/>
        <v>0</v>
      </c>
      <c r="DY28" s="371">
        <f t="shared" si="52"/>
        <v>0</v>
      </c>
      <c r="DZ28" s="371">
        <f t="shared" si="53"/>
        <v>0</v>
      </c>
      <c r="EA28" s="371">
        <f t="shared" si="54"/>
        <v>0</v>
      </c>
      <c r="EB28" s="371">
        <f t="shared" si="55"/>
        <v>0</v>
      </c>
      <c r="EC28" s="371">
        <f t="shared" si="56"/>
        <v>0</v>
      </c>
      <c r="ED28" s="371">
        <f t="shared" si="57"/>
        <v>0</v>
      </c>
      <c r="EE28" s="371">
        <f t="shared" si="58"/>
        <v>0</v>
      </c>
      <c r="EF28" s="371">
        <f t="shared" si="59"/>
        <v>0</v>
      </c>
      <c r="EG28" s="371">
        <f t="shared" si="60"/>
        <v>0</v>
      </c>
      <c r="EH28" s="371">
        <f t="shared" si="61"/>
        <v>0</v>
      </c>
      <c r="EI28" s="371">
        <f t="shared" si="62"/>
        <v>0</v>
      </c>
      <c r="EJ28" s="371">
        <f t="shared" si="63"/>
        <v>0</v>
      </c>
      <c r="EK28" s="56" t="s">
        <v>714</v>
      </c>
    </row>
    <row r="29" spans="1:141" ht="54" customHeight="1">
      <c r="A29" s="37">
        <f>IF('JLA事務局用　※触らないで下さい'!$A$6="","",'JLA事務局用　※触らないで下さい'!$A$6)</f>
      </c>
      <c r="B29" s="171"/>
      <c r="C29" s="58">
        <f t="shared" si="0"/>
      </c>
      <c r="D29" s="58">
        <f t="shared" si="1"/>
      </c>
      <c r="E29" s="195">
        <f>'JLA事務局用　※触らないで下さい'!$B$6</f>
        <v>0</v>
      </c>
      <c r="F29" s="195">
        <f>'JLA事務局用　※触らないで下さい'!$C$6</f>
        <v>0</v>
      </c>
      <c r="G29" s="37" t="str">
        <f t="shared" si="25"/>
        <v>男</v>
      </c>
      <c r="H29" s="171" t="str">
        <f t="shared" si="10"/>
        <v>1900/01/00</v>
      </c>
      <c r="I29" s="37"/>
      <c r="J29" s="37">
        <f t="shared" si="11"/>
      </c>
      <c r="K29" s="37"/>
      <c r="L29" s="37"/>
      <c r="M29" s="57">
        <f t="shared" si="12"/>
      </c>
      <c r="N29" s="37" t="e">
        <f>JLA事務局用　※触らないで下さい!#REF!</f>
        <v>#REF!</v>
      </c>
      <c r="O29" s="37" t="e">
        <f>JLA事務局用　※触らないで下さい!#REF!</f>
        <v>#REF!</v>
      </c>
      <c r="P29" s="37"/>
      <c r="Q29" s="37"/>
      <c r="R29" s="37">
        <v>1</v>
      </c>
      <c r="S29" s="37" t="str">
        <f t="shared" si="2"/>
        <v>障害物ｽｲﾑ
200m</v>
      </c>
      <c r="T29" s="37" t="str">
        <f t="shared" si="13"/>
        <v>:.</v>
      </c>
      <c r="U29" s="37" t="str">
        <f t="shared" si="3"/>
        <v>ﾏﾈｷﾝｷｬﾘｰ
50m</v>
      </c>
      <c r="V29" s="37" t="str">
        <f t="shared" si="14"/>
        <v>:.</v>
      </c>
      <c r="W29" s="37" t="str">
        <f t="shared" si="4"/>
        <v>ﾚｽｷｭｰﾒﾄﾞﾚｰ100m</v>
      </c>
      <c r="X29" s="37" t="str">
        <f t="shared" si="15"/>
        <v>:.</v>
      </c>
      <c r="Y29" s="37" t="str">
        <f t="shared" si="5"/>
        <v>ﾏﾈｷﾝｷｬﾘｰ･
ｳｨｽﾞﾌｨﾝ
100m</v>
      </c>
      <c r="Z29" s="37" t="str">
        <f t="shared" si="16"/>
        <v>:.</v>
      </c>
      <c r="AA29" s="37" t="str">
        <f t="shared" si="6"/>
        <v>ﾏﾈｷﾝﾄｳ･
ｳｨｽﾞﾌｨﾝ
100m</v>
      </c>
      <c r="AB29" s="37" t="str">
        <f t="shared" si="17"/>
        <v>:.</v>
      </c>
      <c r="AC29" s="37" t="str">
        <f t="shared" si="7"/>
        <v>ｽｰﾊﾟｰﾗｲﾌｾｰﾊﾞｰ
200m</v>
      </c>
      <c r="AD29" s="37" t="str">
        <f t="shared" si="18"/>
        <v>:.</v>
      </c>
      <c r="AE29" s="37" t="e">
        <f>IF(AF29="","",#REF!)</f>
        <v>#REF!</v>
      </c>
      <c r="AF29" s="37" t="e">
        <f>IF(#REF!="","",#REF!)</f>
        <v>#REF!</v>
      </c>
      <c r="AG29" s="37"/>
      <c r="AH29" s="37"/>
      <c r="AI29" s="37"/>
      <c r="AJ29" s="37"/>
      <c r="AK29" s="37"/>
      <c r="AL29" s="37"/>
      <c r="AM29" s="37"/>
      <c r="AN29" s="57" t="s">
        <v>112</v>
      </c>
      <c r="AO29" s="219"/>
      <c r="AP29" s="220"/>
      <c r="AQ29" s="219"/>
      <c r="AR29" s="220"/>
      <c r="AS29" s="37" t="s">
        <v>25</v>
      </c>
      <c r="AT29" s="36"/>
      <c r="AU29" s="36"/>
      <c r="AV29" s="34"/>
      <c r="AW29" s="34"/>
      <c r="AX29" s="34"/>
      <c r="AY29" s="284"/>
      <c r="AZ29" s="34"/>
      <c r="BA29" s="34"/>
      <c r="BB29" s="34"/>
      <c r="BC29" s="35"/>
      <c r="BD29" s="37">
        <f>IF(BC29="","",DATEDIF(BC29,'様式 A-4（チーム情報・チームＰＲ）'!$G$2,"Y"))</f>
      </c>
      <c r="BE29" s="287"/>
      <c r="BF29" s="312"/>
      <c r="BG29" s="37"/>
      <c r="BH29" s="58"/>
      <c r="BI29" s="289"/>
      <c r="BJ29" s="309" t="s">
        <v>689</v>
      </c>
      <c r="BK29" s="290"/>
      <c r="BL29" s="309" t="s">
        <v>690</v>
      </c>
      <c r="BM29" s="291"/>
      <c r="BN29" s="289"/>
      <c r="BO29" s="309" t="s">
        <v>689</v>
      </c>
      <c r="BP29" s="290"/>
      <c r="BQ29" s="309" t="s">
        <v>690</v>
      </c>
      <c r="BR29" s="291"/>
      <c r="BS29" s="289"/>
      <c r="BT29" s="309" t="s">
        <v>689</v>
      </c>
      <c r="BU29" s="290"/>
      <c r="BV29" s="309" t="s">
        <v>690</v>
      </c>
      <c r="BW29" s="291"/>
      <c r="BX29" s="289"/>
      <c r="BY29" s="309" t="s">
        <v>689</v>
      </c>
      <c r="BZ29" s="290"/>
      <c r="CA29" s="309" t="s">
        <v>690</v>
      </c>
      <c r="CB29" s="291"/>
      <c r="CC29" s="289"/>
      <c r="CD29" s="309" t="s">
        <v>689</v>
      </c>
      <c r="CE29" s="290"/>
      <c r="CF29" s="309" t="s">
        <v>690</v>
      </c>
      <c r="CG29" s="291"/>
      <c r="CH29" s="289"/>
      <c r="CI29" s="309" t="s">
        <v>689</v>
      </c>
      <c r="CJ29" s="290"/>
      <c r="CK29" s="309" t="s">
        <v>690</v>
      </c>
      <c r="CL29" s="291"/>
      <c r="CM29" s="203"/>
      <c r="CN29" s="203"/>
      <c r="CO29" s="204"/>
      <c r="CP29" s="313" t="str">
        <f t="shared" si="26"/>
        <v>:.</v>
      </c>
      <c r="CQ29" s="313" t="str">
        <f t="shared" si="27"/>
        <v>:.</v>
      </c>
      <c r="CR29" s="313" t="str">
        <f t="shared" si="28"/>
        <v>:.</v>
      </c>
      <c r="CS29" s="313" t="str">
        <f t="shared" si="29"/>
        <v>:.</v>
      </c>
      <c r="CT29" s="313" t="str">
        <f t="shared" si="30"/>
        <v>:.</v>
      </c>
      <c r="CU29" s="313" t="str">
        <f t="shared" si="31"/>
        <v>:.</v>
      </c>
      <c r="CV29" s="314">
        <f t="shared" si="19"/>
        <v>1</v>
      </c>
      <c r="CW29" s="314">
        <f t="shared" si="20"/>
        <v>1</v>
      </c>
      <c r="CX29" s="314">
        <f t="shared" si="21"/>
        <v>1</v>
      </c>
      <c r="CY29" s="314">
        <f t="shared" si="22"/>
        <v>1</v>
      </c>
      <c r="CZ29" s="314">
        <f t="shared" si="23"/>
        <v>1</v>
      </c>
      <c r="DA29" s="314">
        <f t="shared" si="24"/>
        <v>1</v>
      </c>
      <c r="DB29" s="315">
        <f t="shared" si="32"/>
        <v>6</v>
      </c>
      <c r="DC29" s="37">
        <f t="shared" si="33"/>
        <v>0</v>
      </c>
      <c r="DD29" s="59">
        <f t="shared" si="8"/>
        <v>0</v>
      </c>
      <c r="DE29" s="59">
        <f t="shared" si="9"/>
        <v>0</v>
      </c>
      <c r="DG29" s="371">
        <f t="shared" si="34"/>
        <v>0</v>
      </c>
      <c r="DH29" s="371">
        <f t="shared" si="35"/>
        <v>0</v>
      </c>
      <c r="DI29" s="371">
        <f t="shared" si="36"/>
        <v>0</v>
      </c>
      <c r="DJ29" s="371">
        <f t="shared" si="37"/>
        <v>0</v>
      </c>
      <c r="DK29" s="371">
        <f t="shared" si="38"/>
        <v>0</v>
      </c>
      <c r="DL29" s="371">
        <f t="shared" si="39"/>
        <v>0</v>
      </c>
      <c r="DM29" s="371">
        <f t="shared" si="40"/>
        <v>0</v>
      </c>
      <c r="DN29" s="371">
        <f t="shared" si="41"/>
        <v>0</v>
      </c>
      <c r="DO29" s="371">
        <f t="shared" si="42"/>
        <v>0</v>
      </c>
      <c r="DP29" s="371">
        <f t="shared" si="43"/>
        <v>0</v>
      </c>
      <c r="DQ29" s="371">
        <f t="shared" si="44"/>
        <v>0</v>
      </c>
      <c r="DR29" s="371">
        <f t="shared" si="45"/>
        <v>0</v>
      </c>
      <c r="DS29" s="371">
        <f t="shared" si="46"/>
        <v>0</v>
      </c>
      <c r="DT29" s="371">
        <f t="shared" si="47"/>
        <v>0</v>
      </c>
      <c r="DU29" s="371">
        <f t="shared" si="48"/>
        <v>0</v>
      </c>
      <c r="DV29" s="371">
        <f t="shared" si="49"/>
        <v>0</v>
      </c>
      <c r="DW29" s="371">
        <f t="shared" si="50"/>
        <v>0</v>
      </c>
      <c r="DX29" s="371">
        <f t="shared" si="51"/>
        <v>0</v>
      </c>
      <c r="DY29" s="371">
        <f t="shared" si="52"/>
        <v>0</v>
      </c>
      <c r="DZ29" s="371">
        <f t="shared" si="53"/>
        <v>0</v>
      </c>
      <c r="EA29" s="371">
        <f t="shared" si="54"/>
        <v>0</v>
      </c>
      <c r="EB29" s="371">
        <f t="shared" si="55"/>
        <v>0</v>
      </c>
      <c r="EC29" s="371">
        <f t="shared" si="56"/>
        <v>0</v>
      </c>
      <c r="ED29" s="371">
        <f t="shared" si="57"/>
        <v>0</v>
      </c>
      <c r="EE29" s="371">
        <f t="shared" si="58"/>
        <v>0</v>
      </c>
      <c r="EF29" s="371">
        <f t="shared" si="59"/>
        <v>0</v>
      </c>
      <c r="EG29" s="371">
        <f t="shared" si="60"/>
        <v>0</v>
      </c>
      <c r="EH29" s="371">
        <f t="shared" si="61"/>
        <v>0</v>
      </c>
      <c r="EI29" s="371">
        <f t="shared" si="62"/>
        <v>0</v>
      </c>
      <c r="EJ29" s="371">
        <f t="shared" si="63"/>
        <v>0</v>
      </c>
      <c r="EK29" s="56" t="s">
        <v>715</v>
      </c>
    </row>
    <row r="30" spans="1:141" ht="54" customHeight="1">
      <c r="A30" s="37">
        <f>IF('JLA事務局用　※触らないで下さい'!$A$6="","",'JLA事務局用　※触らないで下さい'!$A$6)</f>
      </c>
      <c r="B30" s="171"/>
      <c r="C30" s="58">
        <f t="shared" si="0"/>
      </c>
      <c r="D30" s="58">
        <f t="shared" si="1"/>
      </c>
      <c r="E30" s="195">
        <f>'JLA事務局用　※触らないで下さい'!$B$6</f>
        <v>0</v>
      </c>
      <c r="F30" s="195">
        <f>'JLA事務局用　※触らないで下さい'!$C$6</f>
        <v>0</v>
      </c>
      <c r="G30" s="37" t="str">
        <f t="shared" si="25"/>
        <v>男</v>
      </c>
      <c r="H30" s="171" t="str">
        <f t="shared" si="10"/>
        <v>1900/01/00</v>
      </c>
      <c r="I30" s="37"/>
      <c r="J30" s="37">
        <f t="shared" si="11"/>
      </c>
      <c r="K30" s="37"/>
      <c r="L30" s="37"/>
      <c r="M30" s="57">
        <f t="shared" si="12"/>
      </c>
      <c r="N30" s="37" t="e">
        <f>JLA事務局用　※触らないで下さい!#REF!</f>
        <v>#REF!</v>
      </c>
      <c r="O30" s="37" t="e">
        <f>JLA事務局用　※触らないで下さい!#REF!</f>
        <v>#REF!</v>
      </c>
      <c r="P30" s="37"/>
      <c r="Q30" s="37"/>
      <c r="R30" s="37">
        <v>1</v>
      </c>
      <c r="S30" s="37" t="str">
        <f t="shared" si="2"/>
        <v>障害物ｽｲﾑ
200m</v>
      </c>
      <c r="T30" s="37" t="str">
        <f t="shared" si="13"/>
        <v>:.</v>
      </c>
      <c r="U30" s="37" t="str">
        <f t="shared" si="3"/>
        <v>ﾏﾈｷﾝｷｬﾘｰ
50m</v>
      </c>
      <c r="V30" s="37" t="str">
        <f t="shared" si="14"/>
        <v>:.</v>
      </c>
      <c r="W30" s="37" t="str">
        <f t="shared" si="4"/>
        <v>ﾚｽｷｭｰﾒﾄﾞﾚｰ100m</v>
      </c>
      <c r="X30" s="37" t="str">
        <f t="shared" si="15"/>
        <v>:.</v>
      </c>
      <c r="Y30" s="37" t="str">
        <f t="shared" si="5"/>
        <v>ﾏﾈｷﾝｷｬﾘｰ･
ｳｨｽﾞﾌｨﾝ
100m</v>
      </c>
      <c r="Z30" s="37" t="str">
        <f t="shared" si="16"/>
        <v>:.</v>
      </c>
      <c r="AA30" s="37" t="str">
        <f t="shared" si="6"/>
        <v>ﾏﾈｷﾝﾄｳ･
ｳｨｽﾞﾌｨﾝ
100m</v>
      </c>
      <c r="AB30" s="37" t="str">
        <f t="shared" si="17"/>
        <v>:.</v>
      </c>
      <c r="AC30" s="37" t="str">
        <f t="shared" si="7"/>
        <v>ｽｰﾊﾟｰﾗｲﾌｾｰﾊﾞｰ
200m</v>
      </c>
      <c r="AD30" s="37" t="str">
        <f t="shared" si="18"/>
        <v>:.</v>
      </c>
      <c r="AE30" s="37" t="e">
        <f>IF(AF30="","",#REF!)</f>
        <v>#REF!</v>
      </c>
      <c r="AF30" s="37" t="e">
        <f>IF(#REF!="","",#REF!)</f>
        <v>#REF!</v>
      </c>
      <c r="AG30" s="37"/>
      <c r="AH30" s="37"/>
      <c r="AI30" s="37"/>
      <c r="AJ30" s="37"/>
      <c r="AK30" s="37"/>
      <c r="AL30" s="37"/>
      <c r="AM30" s="37"/>
      <c r="AN30" s="57" t="s">
        <v>113</v>
      </c>
      <c r="AO30" s="219"/>
      <c r="AP30" s="220"/>
      <c r="AQ30" s="219"/>
      <c r="AR30" s="220"/>
      <c r="AS30" s="37" t="s">
        <v>25</v>
      </c>
      <c r="AT30" s="36"/>
      <c r="AU30" s="36"/>
      <c r="AV30" s="34"/>
      <c r="AW30" s="34"/>
      <c r="AX30" s="34"/>
      <c r="AY30" s="284"/>
      <c r="AZ30" s="34"/>
      <c r="BA30" s="34"/>
      <c r="BB30" s="34"/>
      <c r="BC30" s="35"/>
      <c r="BD30" s="37">
        <f>IF(BC30="","",DATEDIF(BC30,'様式 A-4（チーム情報・チームＰＲ）'!$G$2,"Y"))</f>
      </c>
      <c r="BE30" s="287"/>
      <c r="BF30" s="312"/>
      <c r="BG30" s="37"/>
      <c r="BH30" s="58"/>
      <c r="BI30" s="289"/>
      <c r="BJ30" s="309" t="s">
        <v>689</v>
      </c>
      <c r="BK30" s="290"/>
      <c r="BL30" s="309" t="s">
        <v>690</v>
      </c>
      <c r="BM30" s="291"/>
      <c r="BN30" s="289"/>
      <c r="BO30" s="309" t="s">
        <v>689</v>
      </c>
      <c r="BP30" s="290"/>
      <c r="BQ30" s="309" t="s">
        <v>690</v>
      </c>
      <c r="BR30" s="291"/>
      <c r="BS30" s="289"/>
      <c r="BT30" s="309" t="s">
        <v>689</v>
      </c>
      <c r="BU30" s="290"/>
      <c r="BV30" s="309" t="s">
        <v>690</v>
      </c>
      <c r="BW30" s="291"/>
      <c r="BX30" s="289"/>
      <c r="BY30" s="309" t="s">
        <v>689</v>
      </c>
      <c r="BZ30" s="290"/>
      <c r="CA30" s="309" t="s">
        <v>690</v>
      </c>
      <c r="CB30" s="291"/>
      <c r="CC30" s="289"/>
      <c r="CD30" s="309" t="s">
        <v>689</v>
      </c>
      <c r="CE30" s="290"/>
      <c r="CF30" s="309" t="s">
        <v>690</v>
      </c>
      <c r="CG30" s="291"/>
      <c r="CH30" s="289"/>
      <c r="CI30" s="309" t="s">
        <v>689</v>
      </c>
      <c r="CJ30" s="290"/>
      <c r="CK30" s="309" t="s">
        <v>690</v>
      </c>
      <c r="CL30" s="291"/>
      <c r="CM30" s="203"/>
      <c r="CN30" s="203"/>
      <c r="CO30" s="204"/>
      <c r="CP30" s="313" t="str">
        <f t="shared" si="26"/>
        <v>:.</v>
      </c>
      <c r="CQ30" s="313" t="str">
        <f t="shared" si="27"/>
        <v>:.</v>
      </c>
      <c r="CR30" s="313" t="str">
        <f t="shared" si="28"/>
        <v>:.</v>
      </c>
      <c r="CS30" s="313" t="str">
        <f t="shared" si="29"/>
        <v>:.</v>
      </c>
      <c r="CT30" s="313" t="str">
        <f t="shared" si="30"/>
        <v>:.</v>
      </c>
      <c r="CU30" s="313" t="str">
        <f t="shared" si="31"/>
        <v>:.</v>
      </c>
      <c r="CV30" s="314">
        <f t="shared" si="19"/>
        <v>1</v>
      </c>
      <c r="CW30" s="314">
        <f t="shared" si="20"/>
        <v>1</v>
      </c>
      <c r="CX30" s="314">
        <f t="shared" si="21"/>
        <v>1</v>
      </c>
      <c r="CY30" s="314">
        <f t="shared" si="22"/>
        <v>1</v>
      </c>
      <c r="CZ30" s="314">
        <f t="shared" si="23"/>
        <v>1</v>
      </c>
      <c r="DA30" s="314">
        <f t="shared" si="24"/>
        <v>1</v>
      </c>
      <c r="DB30" s="315">
        <f t="shared" si="32"/>
        <v>6</v>
      </c>
      <c r="DC30" s="37">
        <f t="shared" si="33"/>
        <v>0</v>
      </c>
      <c r="DD30" s="59">
        <f t="shared" si="8"/>
        <v>0</v>
      </c>
      <c r="DE30" s="59">
        <f t="shared" si="9"/>
        <v>0</v>
      </c>
      <c r="DG30" s="371">
        <f t="shared" si="34"/>
        <v>0</v>
      </c>
      <c r="DH30" s="371">
        <f t="shared" si="35"/>
        <v>0</v>
      </c>
      <c r="DI30" s="371">
        <f t="shared" si="36"/>
        <v>0</v>
      </c>
      <c r="DJ30" s="371">
        <f t="shared" si="37"/>
        <v>0</v>
      </c>
      <c r="DK30" s="371">
        <f t="shared" si="38"/>
        <v>0</v>
      </c>
      <c r="DL30" s="371">
        <f t="shared" si="39"/>
        <v>0</v>
      </c>
      <c r="DM30" s="371">
        <f t="shared" si="40"/>
        <v>0</v>
      </c>
      <c r="DN30" s="371">
        <f t="shared" si="41"/>
        <v>0</v>
      </c>
      <c r="DO30" s="371">
        <f t="shared" si="42"/>
        <v>0</v>
      </c>
      <c r="DP30" s="371">
        <f t="shared" si="43"/>
        <v>0</v>
      </c>
      <c r="DQ30" s="371">
        <f t="shared" si="44"/>
        <v>0</v>
      </c>
      <c r="DR30" s="371">
        <f t="shared" si="45"/>
        <v>0</v>
      </c>
      <c r="DS30" s="371">
        <f t="shared" si="46"/>
        <v>0</v>
      </c>
      <c r="DT30" s="371">
        <f t="shared" si="47"/>
        <v>0</v>
      </c>
      <c r="DU30" s="371">
        <f t="shared" si="48"/>
        <v>0</v>
      </c>
      <c r="DV30" s="371">
        <f t="shared" si="49"/>
        <v>0</v>
      </c>
      <c r="DW30" s="371">
        <f t="shared" si="50"/>
        <v>0</v>
      </c>
      <c r="DX30" s="371">
        <f t="shared" si="51"/>
        <v>0</v>
      </c>
      <c r="DY30" s="371">
        <f t="shared" si="52"/>
        <v>0</v>
      </c>
      <c r="DZ30" s="371">
        <f t="shared" si="53"/>
        <v>0</v>
      </c>
      <c r="EA30" s="371">
        <f t="shared" si="54"/>
        <v>0</v>
      </c>
      <c r="EB30" s="371">
        <f t="shared" si="55"/>
        <v>0</v>
      </c>
      <c r="EC30" s="371">
        <f t="shared" si="56"/>
        <v>0</v>
      </c>
      <c r="ED30" s="371">
        <f t="shared" si="57"/>
        <v>0</v>
      </c>
      <c r="EE30" s="371">
        <f t="shared" si="58"/>
        <v>0</v>
      </c>
      <c r="EF30" s="371">
        <f t="shared" si="59"/>
        <v>0</v>
      </c>
      <c r="EG30" s="371">
        <f t="shared" si="60"/>
        <v>0</v>
      </c>
      <c r="EH30" s="371">
        <f t="shared" si="61"/>
        <v>0</v>
      </c>
      <c r="EI30" s="371">
        <f t="shared" si="62"/>
        <v>0</v>
      </c>
      <c r="EJ30" s="371">
        <f t="shared" si="63"/>
        <v>0</v>
      </c>
      <c r="EK30" s="56" t="s">
        <v>716</v>
      </c>
    </row>
    <row r="31" spans="1:141" ht="54" customHeight="1">
      <c r="A31" s="37">
        <f>IF('JLA事務局用　※触らないで下さい'!$A$6="","",'JLA事務局用　※触らないで下さい'!$A$6)</f>
      </c>
      <c r="B31" s="171"/>
      <c r="C31" s="58">
        <f t="shared" si="0"/>
      </c>
      <c r="D31" s="58">
        <f t="shared" si="1"/>
      </c>
      <c r="E31" s="195">
        <f>'JLA事務局用　※触らないで下さい'!$B$6</f>
        <v>0</v>
      </c>
      <c r="F31" s="195">
        <f>'JLA事務局用　※触らないで下さい'!$C$6</f>
        <v>0</v>
      </c>
      <c r="G31" s="37" t="str">
        <f t="shared" si="25"/>
        <v>男</v>
      </c>
      <c r="H31" s="171" t="str">
        <f t="shared" si="10"/>
        <v>1900/01/00</v>
      </c>
      <c r="I31" s="37"/>
      <c r="J31" s="37">
        <f t="shared" si="11"/>
      </c>
      <c r="K31" s="37"/>
      <c r="L31" s="37"/>
      <c r="M31" s="57">
        <f t="shared" si="12"/>
      </c>
      <c r="N31" s="37" t="e">
        <f>JLA事務局用　※触らないで下さい!#REF!</f>
        <v>#REF!</v>
      </c>
      <c r="O31" s="37" t="e">
        <f>JLA事務局用　※触らないで下さい!#REF!</f>
        <v>#REF!</v>
      </c>
      <c r="P31" s="37"/>
      <c r="Q31" s="37"/>
      <c r="R31" s="37">
        <v>1</v>
      </c>
      <c r="S31" s="37" t="str">
        <f t="shared" si="2"/>
        <v>障害物ｽｲﾑ
200m</v>
      </c>
      <c r="T31" s="37" t="str">
        <f t="shared" si="13"/>
        <v>:.</v>
      </c>
      <c r="U31" s="37" t="str">
        <f t="shared" si="3"/>
        <v>ﾏﾈｷﾝｷｬﾘｰ
50m</v>
      </c>
      <c r="V31" s="37" t="str">
        <f t="shared" si="14"/>
        <v>:.</v>
      </c>
      <c r="W31" s="37" t="str">
        <f t="shared" si="4"/>
        <v>ﾚｽｷｭｰﾒﾄﾞﾚｰ100m</v>
      </c>
      <c r="X31" s="37" t="str">
        <f t="shared" si="15"/>
        <v>:.</v>
      </c>
      <c r="Y31" s="37" t="str">
        <f t="shared" si="5"/>
        <v>ﾏﾈｷﾝｷｬﾘｰ･
ｳｨｽﾞﾌｨﾝ
100m</v>
      </c>
      <c r="Z31" s="37" t="str">
        <f t="shared" si="16"/>
        <v>:.</v>
      </c>
      <c r="AA31" s="37" t="str">
        <f t="shared" si="6"/>
        <v>ﾏﾈｷﾝﾄｳ･
ｳｨｽﾞﾌｨﾝ
100m</v>
      </c>
      <c r="AB31" s="37" t="str">
        <f t="shared" si="17"/>
        <v>:.</v>
      </c>
      <c r="AC31" s="37" t="str">
        <f t="shared" si="7"/>
        <v>ｽｰﾊﾟｰﾗｲﾌｾｰﾊﾞｰ
200m</v>
      </c>
      <c r="AD31" s="37" t="str">
        <f t="shared" si="18"/>
        <v>:.</v>
      </c>
      <c r="AE31" s="37" t="e">
        <f>IF(AF31="","",#REF!)</f>
        <v>#REF!</v>
      </c>
      <c r="AF31" s="37" t="e">
        <f>IF(#REF!="","",#REF!)</f>
        <v>#REF!</v>
      </c>
      <c r="AG31" s="37"/>
      <c r="AH31" s="37"/>
      <c r="AI31" s="37"/>
      <c r="AJ31" s="37"/>
      <c r="AK31" s="37"/>
      <c r="AL31" s="37"/>
      <c r="AM31" s="37"/>
      <c r="AN31" s="57" t="s">
        <v>114</v>
      </c>
      <c r="AO31" s="219"/>
      <c r="AP31" s="220"/>
      <c r="AQ31" s="219"/>
      <c r="AR31" s="220"/>
      <c r="AS31" s="37" t="s">
        <v>25</v>
      </c>
      <c r="AT31" s="36"/>
      <c r="AU31" s="36"/>
      <c r="AV31" s="34"/>
      <c r="AW31" s="34"/>
      <c r="AX31" s="34"/>
      <c r="AY31" s="284"/>
      <c r="AZ31" s="34"/>
      <c r="BA31" s="34"/>
      <c r="BB31" s="34"/>
      <c r="BC31" s="35"/>
      <c r="BD31" s="37">
        <f>IF(BC31="","",DATEDIF(BC31,'様式 A-4（チーム情報・チームＰＲ）'!$G$2,"Y"))</f>
      </c>
      <c r="BE31" s="287"/>
      <c r="BF31" s="312"/>
      <c r="BG31" s="37"/>
      <c r="BH31" s="58"/>
      <c r="BI31" s="289"/>
      <c r="BJ31" s="309" t="s">
        <v>689</v>
      </c>
      <c r="BK31" s="290"/>
      <c r="BL31" s="309" t="s">
        <v>690</v>
      </c>
      <c r="BM31" s="291"/>
      <c r="BN31" s="289"/>
      <c r="BO31" s="309" t="s">
        <v>689</v>
      </c>
      <c r="BP31" s="290"/>
      <c r="BQ31" s="309" t="s">
        <v>690</v>
      </c>
      <c r="BR31" s="291"/>
      <c r="BS31" s="289"/>
      <c r="BT31" s="309" t="s">
        <v>689</v>
      </c>
      <c r="BU31" s="290"/>
      <c r="BV31" s="309" t="s">
        <v>690</v>
      </c>
      <c r="BW31" s="291"/>
      <c r="BX31" s="289"/>
      <c r="BY31" s="309" t="s">
        <v>689</v>
      </c>
      <c r="BZ31" s="290"/>
      <c r="CA31" s="309" t="s">
        <v>690</v>
      </c>
      <c r="CB31" s="291"/>
      <c r="CC31" s="289"/>
      <c r="CD31" s="309" t="s">
        <v>689</v>
      </c>
      <c r="CE31" s="290"/>
      <c r="CF31" s="309" t="s">
        <v>690</v>
      </c>
      <c r="CG31" s="291"/>
      <c r="CH31" s="289"/>
      <c r="CI31" s="309" t="s">
        <v>689</v>
      </c>
      <c r="CJ31" s="290"/>
      <c r="CK31" s="309" t="s">
        <v>690</v>
      </c>
      <c r="CL31" s="291"/>
      <c r="CM31" s="203"/>
      <c r="CN31" s="203"/>
      <c r="CO31" s="204"/>
      <c r="CP31" s="313" t="str">
        <f t="shared" si="26"/>
        <v>:.</v>
      </c>
      <c r="CQ31" s="313" t="str">
        <f t="shared" si="27"/>
        <v>:.</v>
      </c>
      <c r="CR31" s="313" t="str">
        <f t="shared" si="28"/>
        <v>:.</v>
      </c>
      <c r="CS31" s="313" t="str">
        <f t="shared" si="29"/>
        <v>:.</v>
      </c>
      <c r="CT31" s="313" t="str">
        <f t="shared" si="30"/>
        <v>:.</v>
      </c>
      <c r="CU31" s="313" t="str">
        <f t="shared" si="31"/>
        <v>:.</v>
      </c>
      <c r="CV31" s="314">
        <f t="shared" si="19"/>
        <v>1</v>
      </c>
      <c r="CW31" s="314">
        <f t="shared" si="20"/>
        <v>1</v>
      </c>
      <c r="CX31" s="314">
        <f t="shared" si="21"/>
        <v>1</v>
      </c>
      <c r="CY31" s="314">
        <f t="shared" si="22"/>
        <v>1</v>
      </c>
      <c r="CZ31" s="314">
        <f t="shared" si="23"/>
        <v>1</v>
      </c>
      <c r="DA31" s="314">
        <f t="shared" si="24"/>
        <v>1</v>
      </c>
      <c r="DB31" s="315">
        <f t="shared" si="32"/>
        <v>6</v>
      </c>
      <c r="DC31" s="37">
        <f t="shared" si="33"/>
        <v>0</v>
      </c>
      <c r="DD31" s="59">
        <f t="shared" si="8"/>
        <v>0</v>
      </c>
      <c r="DE31" s="59">
        <f t="shared" si="9"/>
        <v>0</v>
      </c>
      <c r="DG31" s="371">
        <f t="shared" si="34"/>
        <v>0</v>
      </c>
      <c r="DH31" s="371">
        <f t="shared" si="35"/>
        <v>0</v>
      </c>
      <c r="DI31" s="371">
        <f t="shared" si="36"/>
        <v>0</v>
      </c>
      <c r="DJ31" s="371">
        <f t="shared" si="37"/>
        <v>0</v>
      </c>
      <c r="DK31" s="371">
        <f t="shared" si="38"/>
        <v>0</v>
      </c>
      <c r="DL31" s="371">
        <f t="shared" si="39"/>
        <v>0</v>
      </c>
      <c r="DM31" s="371">
        <f t="shared" si="40"/>
        <v>0</v>
      </c>
      <c r="DN31" s="371">
        <f t="shared" si="41"/>
        <v>0</v>
      </c>
      <c r="DO31" s="371">
        <f t="shared" si="42"/>
        <v>0</v>
      </c>
      <c r="DP31" s="371">
        <f t="shared" si="43"/>
        <v>0</v>
      </c>
      <c r="DQ31" s="371">
        <f t="shared" si="44"/>
        <v>0</v>
      </c>
      <c r="DR31" s="371">
        <f t="shared" si="45"/>
        <v>0</v>
      </c>
      <c r="DS31" s="371">
        <f t="shared" si="46"/>
        <v>0</v>
      </c>
      <c r="DT31" s="371">
        <f t="shared" si="47"/>
        <v>0</v>
      </c>
      <c r="DU31" s="371">
        <f t="shared" si="48"/>
        <v>0</v>
      </c>
      <c r="DV31" s="371">
        <f t="shared" si="49"/>
        <v>0</v>
      </c>
      <c r="DW31" s="371">
        <f t="shared" si="50"/>
        <v>0</v>
      </c>
      <c r="DX31" s="371">
        <f t="shared" si="51"/>
        <v>0</v>
      </c>
      <c r="DY31" s="371">
        <f t="shared" si="52"/>
        <v>0</v>
      </c>
      <c r="DZ31" s="371">
        <f t="shared" si="53"/>
        <v>0</v>
      </c>
      <c r="EA31" s="371">
        <f t="shared" si="54"/>
        <v>0</v>
      </c>
      <c r="EB31" s="371">
        <f t="shared" si="55"/>
        <v>0</v>
      </c>
      <c r="EC31" s="371">
        <f t="shared" si="56"/>
        <v>0</v>
      </c>
      <c r="ED31" s="371">
        <f t="shared" si="57"/>
        <v>0</v>
      </c>
      <c r="EE31" s="371">
        <f t="shared" si="58"/>
        <v>0</v>
      </c>
      <c r="EF31" s="371">
        <f t="shared" si="59"/>
        <v>0</v>
      </c>
      <c r="EG31" s="371">
        <f t="shared" si="60"/>
        <v>0</v>
      </c>
      <c r="EH31" s="371">
        <f t="shared" si="61"/>
        <v>0</v>
      </c>
      <c r="EI31" s="371">
        <f t="shared" si="62"/>
        <v>0</v>
      </c>
      <c r="EJ31" s="371">
        <f t="shared" si="63"/>
        <v>0</v>
      </c>
      <c r="EK31" s="56" t="s">
        <v>717</v>
      </c>
    </row>
    <row r="32" spans="1:141" ht="54" customHeight="1">
      <c r="A32" s="37">
        <f>IF('JLA事務局用　※触らないで下さい'!$A$6="","",'JLA事務局用　※触らないで下さい'!$A$6)</f>
      </c>
      <c r="B32" s="171"/>
      <c r="C32" s="58">
        <f t="shared" si="0"/>
      </c>
      <c r="D32" s="58">
        <f t="shared" si="1"/>
      </c>
      <c r="E32" s="195">
        <f>'JLA事務局用　※触らないで下さい'!$B$6</f>
        <v>0</v>
      </c>
      <c r="F32" s="195">
        <f>'JLA事務局用　※触らないで下さい'!$C$6</f>
        <v>0</v>
      </c>
      <c r="G32" s="37" t="str">
        <f t="shared" si="25"/>
        <v>男</v>
      </c>
      <c r="H32" s="171" t="str">
        <f t="shared" si="10"/>
        <v>1900/01/00</v>
      </c>
      <c r="I32" s="37"/>
      <c r="J32" s="37">
        <f t="shared" si="11"/>
      </c>
      <c r="K32" s="37"/>
      <c r="L32" s="37"/>
      <c r="M32" s="57">
        <f t="shared" si="12"/>
      </c>
      <c r="N32" s="37" t="e">
        <f>JLA事務局用　※触らないで下さい!#REF!</f>
        <v>#REF!</v>
      </c>
      <c r="O32" s="37" t="e">
        <f>JLA事務局用　※触らないで下さい!#REF!</f>
        <v>#REF!</v>
      </c>
      <c r="P32" s="37"/>
      <c r="Q32" s="37"/>
      <c r="R32" s="37">
        <v>1</v>
      </c>
      <c r="S32" s="37" t="str">
        <f t="shared" si="2"/>
        <v>障害物ｽｲﾑ
200m</v>
      </c>
      <c r="T32" s="37" t="str">
        <f t="shared" si="13"/>
        <v>:.</v>
      </c>
      <c r="U32" s="37" t="str">
        <f t="shared" si="3"/>
        <v>ﾏﾈｷﾝｷｬﾘｰ
50m</v>
      </c>
      <c r="V32" s="37" t="str">
        <f t="shared" si="14"/>
        <v>:.</v>
      </c>
      <c r="W32" s="37" t="str">
        <f t="shared" si="4"/>
        <v>ﾚｽｷｭｰﾒﾄﾞﾚｰ100m</v>
      </c>
      <c r="X32" s="37" t="str">
        <f t="shared" si="15"/>
        <v>:.</v>
      </c>
      <c r="Y32" s="37" t="str">
        <f t="shared" si="5"/>
        <v>ﾏﾈｷﾝｷｬﾘｰ･
ｳｨｽﾞﾌｨﾝ
100m</v>
      </c>
      <c r="Z32" s="37" t="str">
        <f t="shared" si="16"/>
        <v>:.</v>
      </c>
      <c r="AA32" s="37" t="str">
        <f t="shared" si="6"/>
        <v>ﾏﾈｷﾝﾄｳ･
ｳｨｽﾞﾌｨﾝ
100m</v>
      </c>
      <c r="AB32" s="37" t="str">
        <f t="shared" si="17"/>
        <v>:.</v>
      </c>
      <c r="AC32" s="37" t="str">
        <f t="shared" si="7"/>
        <v>ｽｰﾊﾟｰﾗｲﾌｾｰﾊﾞｰ
200m</v>
      </c>
      <c r="AD32" s="37" t="str">
        <f t="shared" si="18"/>
        <v>:.</v>
      </c>
      <c r="AE32" s="37" t="e">
        <f>IF(AF32="","",#REF!)</f>
        <v>#REF!</v>
      </c>
      <c r="AF32" s="37" t="e">
        <f>IF(#REF!="","",#REF!)</f>
        <v>#REF!</v>
      </c>
      <c r="AG32" s="37"/>
      <c r="AH32" s="37"/>
      <c r="AI32" s="37"/>
      <c r="AJ32" s="37"/>
      <c r="AK32" s="37"/>
      <c r="AL32" s="37"/>
      <c r="AM32" s="37"/>
      <c r="AN32" s="57" t="s">
        <v>115</v>
      </c>
      <c r="AO32" s="219"/>
      <c r="AP32" s="220"/>
      <c r="AQ32" s="219"/>
      <c r="AR32" s="220"/>
      <c r="AS32" s="37" t="s">
        <v>25</v>
      </c>
      <c r="AT32" s="36"/>
      <c r="AU32" s="36"/>
      <c r="AV32" s="34"/>
      <c r="AW32" s="34"/>
      <c r="AX32" s="34"/>
      <c r="AY32" s="284"/>
      <c r="AZ32" s="34"/>
      <c r="BA32" s="34"/>
      <c r="BB32" s="34"/>
      <c r="BC32" s="35"/>
      <c r="BD32" s="37">
        <f>IF(BC32="","",DATEDIF(BC32,'様式 A-4（チーム情報・チームＰＲ）'!$G$2,"Y"))</f>
      </c>
      <c r="BE32" s="287"/>
      <c r="BF32" s="312"/>
      <c r="BG32" s="37"/>
      <c r="BH32" s="58"/>
      <c r="BI32" s="289"/>
      <c r="BJ32" s="309" t="s">
        <v>689</v>
      </c>
      <c r="BK32" s="290"/>
      <c r="BL32" s="309" t="s">
        <v>690</v>
      </c>
      <c r="BM32" s="291"/>
      <c r="BN32" s="289"/>
      <c r="BO32" s="309" t="s">
        <v>689</v>
      </c>
      <c r="BP32" s="290"/>
      <c r="BQ32" s="309" t="s">
        <v>690</v>
      </c>
      <c r="BR32" s="291"/>
      <c r="BS32" s="289"/>
      <c r="BT32" s="309" t="s">
        <v>689</v>
      </c>
      <c r="BU32" s="290"/>
      <c r="BV32" s="309" t="s">
        <v>690</v>
      </c>
      <c r="BW32" s="291"/>
      <c r="BX32" s="289"/>
      <c r="BY32" s="309" t="s">
        <v>689</v>
      </c>
      <c r="BZ32" s="290"/>
      <c r="CA32" s="309" t="s">
        <v>690</v>
      </c>
      <c r="CB32" s="291"/>
      <c r="CC32" s="289"/>
      <c r="CD32" s="309" t="s">
        <v>689</v>
      </c>
      <c r="CE32" s="290"/>
      <c r="CF32" s="309" t="s">
        <v>690</v>
      </c>
      <c r="CG32" s="291"/>
      <c r="CH32" s="289"/>
      <c r="CI32" s="309" t="s">
        <v>689</v>
      </c>
      <c r="CJ32" s="290"/>
      <c r="CK32" s="309" t="s">
        <v>690</v>
      </c>
      <c r="CL32" s="291"/>
      <c r="CM32" s="203"/>
      <c r="CN32" s="203"/>
      <c r="CO32" s="204"/>
      <c r="CP32" s="313" t="str">
        <f t="shared" si="26"/>
        <v>:.</v>
      </c>
      <c r="CQ32" s="313" t="str">
        <f t="shared" si="27"/>
        <v>:.</v>
      </c>
      <c r="CR32" s="313" t="str">
        <f t="shared" si="28"/>
        <v>:.</v>
      </c>
      <c r="CS32" s="313" t="str">
        <f t="shared" si="29"/>
        <v>:.</v>
      </c>
      <c r="CT32" s="313" t="str">
        <f t="shared" si="30"/>
        <v>:.</v>
      </c>
      <c r="CU32" s="313" t="str">
        <f t="shared" si="31"/>
        <v>:.</v>
      </c>
      <c r="CV32" s="314">
        <f t="shared" si="19"/>
        <v>1</v>
      </c>
      <c r="CW32" s="314">
        <f t="shared" si="20"/>
        <v>1</v>
      </c>
      <c r="CX32" s="314">
        <f t="shared" si="21"/>
        <v>1</v>
      </c>
      <c r="CY32" s="314">
        <f t="shared" si="22"/>
        <v>1</v>
      </c>
      <c r="CZ32" s="314">
        <f t="shared" si="23"/>
        <v>1</v>
      </c>
      <c r="DA32" s="314">
        <f t="shared" si="24"/>
        <v>1</v>
      </c>
      <c r="DB32" s="315">
        <f t="shared" si="32"/>
        <v>6</v>
      </c>
      <c r="DC32" s="37">
        <f t="shared" si="33"/>
        <v>0</v>
      </c>
      <c r="DD32" s="59">
        <f t="shared" si="8"/>
        <v>0</v>
      </c>
      <c r="DE32" s="59">
        <f t="shared" si="9"/>
        <v>0</v>
      </c>
      <c r="DG32" s="371">
        <f t="shared" si="34"/>
        <v>0</v>
      </c>
      <c r="DH32" s="371">
        <f t="shared" si="35"/>
        <v>0</v>
      </c>
      <c r="DI32" s="371">
        <f t="shared" si="36"/>
        <v>0</v>
      </c>
      <c r="DJ32" s="371">
        <f t="shared" si="37"/>
        <v>0</v>
      </c>
      <c r="DK32" s="371">
        <f t="shared" si="38"/>
        <v>0</v>
      </c>
      <c r="DL32" s="371">
        <f t="shared" si="39"/>
        <v>0</v>
      </c>
      <c r="DM32" s="371">
        <f t="shared" si="40"/>
        <v>0</v>
      </c>
      <c r="DN32" s="371">
        <f t="shared" si="41"/>
        <v>0</v>
      </c>
      <c r="DO32" s="371">
        <f t="shared" si="42"/>
        <v>0</v>
      </c>
      <c r="DP32" s="371">
        <f t="shared" si="43"/>
        <v>0</v>
      </c>
      <c r="DQ32" s="371">
        <f t="shared" si="44"/>
        <v>0</v>
      </c>
      <c r="DR32" s="371">
        <f t="shared" si="45"/>
        <v>0</v>
      </c>
      <c r="DS32" s="371">
        <f t="shared" si="46"/>
        <v>0</v>
      </c>
      <c r="DT32" s="371">
        <f t="shared" si="47"/>
        <v>0</v>
      </c>
      <c r="DU32" s="371">
        <f t="shared" si="48"/>
        <v>0</v>
      </c>
      <c r="DV32" s="371">
        <f t="shared" si="49"/>
        <v>0</v>
      </c>
      <c r="DW32" s="371">
        <f t="shared" si="50"/>
        <v>0</v>
      </c>
      <c r="DX32" s="371">
        <f t="shared" si="51"/>
        <v>0</v>
      </c>
      <c r="DY32" s="371">
        <f t="shared" si="52"/>
        <v>0</v>
      </c>
      <c r="DZ32" s="371">
        <f t="shared" si="53"/>
        <v>0</v>
      </c>
      <c r="EA32" s="371">
        <f t="shared" si="54"/>
        <v>0</v>
      </c>
      <c r="EB32" s="371">
        <f t="shared" si="55"/>
        <v>0</v>
      </c>
      <c r="EC32" s="371">
        <f t="shared" si="56"/>
        <v>0</v>
      </c>
      <c r="ED32" s="371">
        <f t="shared" si="57"/>
        <v>0</v>
      </c>
      <c r="EE32" s="371">
        <f t="shared" si="58"/>
        <v>0</v>
      </c>
      <c r="EF32" s="371">
        <f t="shared" si="59"/>
        <v>0</v>
      </c>
      <c r="EG32" s="371">
        <f t="shared" si="60"/>
        <v>0</v>
      </c>
      <c r="EH32" s="371">
        <f t="shared" si="61"/>
        <v>0</v>
      </c>
      <c r="EI32" s="371">
        <f t="shared" si="62"/>
        <v>0</v>
      </c>
      <c r="EJ32" s="371">
        <f t="shared" si="63"/>
        <v>0</v>
      </c>
      <c r="EK32" s="56" t="s">
        <v>718</v>
      </c>
    </row>
    <row r="33" spans="1:141" ht="54" customHeight="1">
      <c r="A33" s="37">
        <f>IF('JLA事務局用　※触らないで下さい'!$A$6="","",'JLA事務局用　※触らないで下さい'!$A$6)</f>
      </c>
      <c r="B33" s="171"/>
      <c r="C33" s="58">
        <f t="shared" si="0"/>
      </c>
      <c r="D33" s="58">
        <f t="shared" si="1"/>
      </c>
      <c r="E33" s="195">
        <f>'JLA事務局用　※触らないで下さい'!$B$6</f>
        <v>0</v>
      </c>
      <c r="F33" s="195">
        <f>'JLA事務局用　※触らないで下さい'!$C$6</f>
        <v>0</v>
      </c>
      <c r="G33" s="37" t="str">
        <f t="shared" si="25"/>
        <v>男</v>
      </c>
      <c r="H33" s="171" t="str">
        <f t="shared" si="10"/>
        <v>1900/01/00</v>
      </c>
      <c r="I33" s="37"/>
      <c r="J33" s="37">
        <f t="shared" si="11"/>
      </c>
      <c r="K33" s="37"/>
      <c r="L33" s="37"/>
      <c r="M33" s="57">
        <f t="shared" si="12"/>
      </c>
      <c r="N33" s="37" t="e">
        <f>JLA事務局用　※触らないで下さい!#REF!</f>
        <v>#REF!</v>
      </c>
      <c r="O33" s="37" t="e">
        <f>JLA事務局用　※触らないで下さい!#REF!</f>
        <v>#REF!</v>
      </c>
      <c r="P33" s="37"/>
      <c r="Q33" s="37"/>
      <c r="R33" s="37">
        <v>1</v>
      </c>
      <c r="S33" s="37" t="str">
        <f t="shared" si="2"/>
        <v>障害物ｽｲﾑ
200m</v>
      </c>
      <c r="T33" s="37" t="str">
        <f t="shared" si="13"/>
        <v>:.</v>
      </c>
      <c r="U33" s="37" t="str">
        <f t="shared" si="3"/>
        <v>ﾏﾈｷﾝｷｬﾘｰ
50m</v>
      </c>
      <c r="V33" s="37" t="str">
        <f t="shared" si="14"/>
        <v>:.</v>
      </c>
      <c r="W33" s="37" t="str">
        <f t="shared" si="4"/>
        <v>ﾚｽｷｭｰﾒﾄﾞﾚｰ100m</v>
      </c>
      <c r="X33" s="37" t="str">
        <f t="shared" si="15"/>
        <v>:.</v>
      </c>
      <c r="Y33" s="37" t="str">
        <f t="shared" si="5"/>
        <v>ﾏﾈｷﾝｷｬﾘｰ･
ｳｨｽﾞﾌｨﾝ
100m</v>
      </c>
      <c r="Z33" s="37" t="str">
        <f t="shared" si="16"/>
        <v>:.</v>
      </c>
      <c r="AA33" s="37" t="str">
        <f t="shared" si="6"/>
        <v>ﾏﾈｷﾝﾄｳ･
ｳｨｽﾞﾌｨﾝ
100m</v>
      </c>
      <c r="AB33" s="37" t="str">
        <f t="shared" si="17"/>
        <v>:.</v>
      </c>
      <c r="AC33" s="37" t="str">
        <f t="shared" si="7"/>
        <v>ｽｰﾊﾟｰﾗｲﾌｾｰﾊﾞｰ
200m</v>
      </c>
      <c r="AD33" s="37" t="str">
        <f t="shared" si="18"/>
        <v>:.</v>
      </c>
      <c r="AE33" s="37" t="e">
        <f>IF(AF33="","",#REF!)</f>
        <v>#REF!</v>
      </c>
      <c r="AF33" s="37" t="e">
        <f>IF(#REF!="","",#REF!)</f>
        <v>#REF!</v>
      </c>
      <c r="AG33" s="37"/>
      <c r="AH33" s="37"/>
      <c r="AI33" s="37"/>
      <c r="AJ33" s="37"/>
      <c r="AK33" s="37"/>
      <c r="AL33" s="37"/>
      <c r="AM33" s="37"/>
      <c r="AN33" s="57" t="s">
        <v>116</v>
      </c>
      <c r="AO33" s="219"/>
      <c r="AP33" s="220"/>
      <c r="AQ33" s="219"/>
      <c r="AR33" s="220"/>
      <c r="AS33" s="37" t="s">
        <v>25</v>
      </c>
      <c r="AT33" s="36"/>
      <c r="AU33" s="36"/>
      <c r="AV33" s="34"/>
      <c r="AW33" s="34"/>
      <c r="AX33" s="34"/>
      <c r="AY33" s="284"/>
      <c r="AZ33" s="34"/>
      <c r="BA33" s="34"/>
      <c r="BB33" s="34"/>
      <c r="BC33" s="35"/>
      <c r="BD33" s="37">
        <f>IF(BC33="","",DATEDIF(BC33,'様式 A-4（チーム情報・チームＰＲ）'!$G$2,"Y"))</f>
      </c>
      <c r="BE33" s="287"/>
      <c r="BF33" s="312"/>
      <c r="BG33" s="37"/>
      <c r="BH33" s="58"/>
      <c r="BI33" s="289"/>
      <c r="BJ33" s="309" t="s">
        <v>689</v>
      </c>
      <c r="BK33" s="290"/>
      <c r="BL33" s="309" t="s">
        <v>690</v>
      </c>
      <c r="BM33" s="291"/>
      <c r="BN33" s="289"/>
      <c r="BO33" s="309" t="s">
        <v>689</v>
      </c>
      <c r="BP33" s="290"/>
      <c r="BQ33" s="309" t="s">
        <v>690</v>
      </c>
      <c r="BR33" s="291"/>
      <c r="BS33" s="289"/>
      <c r="BT33" s="309" t="s">
        <v>689</v>
      </c>
      <c r="BU33" s="290"/>
      <c r="BV33" s="309" t="s">
        <v>690</v>
      </c>
      <c r="BW33" s="291"/>
      <c r="BX33" s="289"/>
      <c r="BY33" s="309" t="s">
        <v>689</v>
      </c>
      <c r="BZ33" s="290"/>
      <c r="CA33" s="309" t="s">
        <v>690</v>
      </c>
      <c r="CB33" s="291"/>
      <c r="CC33" s="289"/>
      <c r="CD33" s="309" t="s">
        <v>689</v>
      </c>
      <c r="CE33" s="290"/>
      <c r="CF33" s="309" t="s">
        <v>690</v>
      </c>
      <c r="CG33" s="291"/>
      <c r="CH33" s="289"/>
      <c r="CI33" s="309" t="s">
        <v>689</v>
      </c>
      <c r="CJ33" s="290"/>
      <c r="CK33" s="309" t="s">
        <v>690</v>
      </c>
      <c r="CL33" s="291"/>
      <c r="CM33" s="203"/>
      <c r="CN33" s="203"/>
      <c r="CO33" s="204"/>
      <c r="CP33" s="313" t="str">
        <f t="shared" si="26"/>
        <v>:.</v>
      </c>
      <c r="CQ33" s="313" t="str">
        <f t="shared" si="27"/>
        <v>:.</v>
      </c>
      <c r="CR33" s="313" t="str">
        <f t="shared" si="28"/>
        <v>:.</v>
      </c>
      <c r="CS33" s="313" t="str">
        <f t="shared" si="29"/>
        <v>:.</v>
      </c>
      <c r="CT33" s="313" t="str">
        <f t="shared" si="30"/>
        <v>:.</v>
      </c>
      <c r="CU33" s="313" t="str">
        <f t="shared" si="31"/>
        <v>:.</v>
      </c>
      <c r="CV33" s="314">
        <f t="shared" si="19"/>
        <v>1</v>
      </c>
      <c r="CW33" s="314">
        <f t="shared" si="20"/>
        <v>1</v>
      </c>
      <c r="CX33" s="314">
        <f t="shared" si="21"/>
        <v>1</v>
      </c>
      <c r="CY33" s="314">
        <f t="shared" si="22"/>
        <v>1</v>
      </c>
      <c r="CZ33" s="314">
        <f t="shared" si="23"/>
        <v>1</v>
      </c>
      <c r="DA33" s="314">
        <f t="shared" si="24"/>
        <v>1</v>
      </c>
      <c r="DB33" s="315">
        <f t="shared" si="32"/>
        <v>6</v>
      </c>
      <c r="DC33" s="37">
        <f t="shared" si="33"/>
        <v>0</v>
      </c>
      <c r="DD33" s="59">
        <f t="shared" si="8"/>
        <v>0</v>
      </c>
      <c r="DE33" s="59">
        <f t="shared" si="9"/>
        <v>0</v>
      </c>
      <c r="DG33" s="371">
        <f t="shared" si="34"/>
        <v>0</v>
      </c>
      <c r="DH33" s="371">
        <f t="shared" si="35"/>
        <v>0</v>
      </c>
      <c r="DI33" s="371">
        <f t="shared" si="36"/>
        <v>0</v>
      </c>
      <c r="DJ33" s="371">
        <f t="shared" si="37"/>
        <v>0</v>
      </c>
      <c r="DK33" s="371">
        <f t="shared" si="38"/>
        <v>0</v>
      </c>
      <c r="DL33" s="371">
        <f t="shared" si="39"/>
        <v>0</v>
      </c>
      <c r="DM33" s="371">
        <f t="shared" si="40"/>
        <v>0</v>
      </c>
      <c r="DN33" s="371">
        <f t="shared" si="41"/>
        <v>0</v>
      </c>
      <c r="DO33" s="371">
        <f t="shared" si="42"/>
        <v>0</v>
      </c>
      <c r="DP33" s="371">
        <f t="shared" si="43"/>
        <v>0</v>
      </c>
      <c r="DQ33" s="371">
        <f t="shared" si="44"/>
        <v>0</v>
      </c>
      <c r="DR33" s="371">
        <f t="shared" si="45"/>
        <v>0</v>
      </c>
      <c r="DS33" s="371">
        <f t="shared" si="46"/>
        <v>0</v>
      </c>
      <c r="DT33" s="371">
        <f t="shared" si="47"/>
        <v>0</v>
      </c>
      <c r="DU33" s="371">
        <f t="shared" si="48"/>
        <v>0</v>
      </c>
      <c r="DV33" s="371">
        <f t="shared" si="49"/>
        <v>0</v>
      </c>
      <c r="DW33" s="371">
        <f t="shared" si="50"/>
        <v>0</v>
      </c>
      <c r="DX33" s="371">
        <f t="shared" si="51"/>
        <v>0</v>
      </c>
      <c r="DY33" s="371">
        <f t="shared" si="52"/>
        <v>0</v>
      </c>
      <c r="DZ33" s="371">
        <f t="shared" si="53"/>
        <v>0</v>
      </c>
      <c r="EA33" s="371">
        <f t="shared" si="54"/>
        <v>0</v>
      </c>
      <c r="EB33" s="371">
        <f t="shared" si="55"/>
        <v>0</v>
      </c>
      <c r="EC33" s="371">
        <f t="shared" si="56"/>
        <v>0</v>
      </c>
      <c r="ED33" s="371">
        <f t="shared" si="57"/>
        <v>0</v>
      </c>
      <c r="EE33" s="371">
        <f t="shared" si="58"/>
        <v>0</v>
      </c>
      <c r="EF33" s="371">
        <f t="shared" si="59"/>
        <v>0</v>
      </c>
      <c r="EG33" s="371">
        <f t="shared" si="60"/>
        <v>0</v>
      </c>
      <c r="EH33" s="371">
        <f t="shared" si="61"/>
        <v>0</v>
      </c>
      <c r="EI33" s="371">
        <f t="shared" si="62"/>
        <v>0</v>
      </c>
      <c r="EJ33" s="371">
        <f t="shared" si="63"/>
        <v>0</v>
      </c>
      <c r="EK33" s="56" t="s">
        <v>719</v>
      </c>
    </row>
    <row r="34" spans="1:141" ht="54" customHeight="1">
      <c r="A34" s="37">
        <f>IF('JLA事務局用　※触らないで下さい'!$A$6="","",'JLA事務局用　※触らないで下さい'!$A$6)</f>
      </c>
      <c r="B34" s="171"/>
      <c r="C34" s="58">
        <f t="shared" si="0"/>
      </c>
      <c r="D34" s="58">
        <f t="shared" si="1"/>
      </c>
      <c r="E34" s="195">
        <f>'JLA事務局用　※触らないで下さい'!$B$6</f>
        <v>0</v>
      </c>
      <c r="F34" s="195">
        <f>'JLA事務局用　※触らないで下さい'!$C$6</f>
        <v>0</v>
      </c>
      <c r="G34" s="37" t="str">
        <f t="shared" si="25"/>
        <v>男</v>
      </c>
      <c r="H34" s="171" t="str">
        <f t="shared" si="10"/>
        <v>1900/01/00</v>
      </c>
      <c r="I34" s="37"/>
      <c r="J34" s="37">
        <f t="shared" si="11"/>
      </c>
      <c r="K34" s="37"/>
      <c r="L34" s="37"/>
      <c r="M34" s="57">
        <f t="shared" si="12"/>
      </c>
      <c r="N34" s="37" t="e">
        <f>JLA事務局用　※触らないで下さい!#REF!</f>
        <v>#REF!</v>
      </c>
      <c r="O34" s="37" t="e">
        <f>JLA事務局用　※触らないで下さい!#REF!</f>
        <v>#REF!</v>
      </c>
      <c r="P34" s="37"/>
      <c r="Q34" s="37"/>
      <c r="R34" s="37">
        <v>1</v>
      </c>
      <c r="S34" s="37" t="str">
        <f t="shared" si="2"/>
        <v>障害物ｽｲﾑ
200m</v>
      </c>
      <c r="T34" s="37" t="str">
        <f t="shared" si="13"/>
        <v>:.</v>
      </c>
      <c r="U34" s="37" t="str">
        <f t="shared" si="3"/>
        <v>ﾏﾈｷﾝｷｬﾘｰ
50m</v>
      </c>
      <c r="V34" s="37" t="str">
        <f t="shared" si="14"/>
        <v>:.</v>
      </c>
      <c r="W34" s="37" t="str">
        <f t="shared" si="4"/>
        <v>ﾚｽｷｭｰﾒﾄﾞﾚｰ100m</v>
      </c>
      <c r="X34" s="37" t="str">
        <f t="shared" si="15"/>
        <v>:.</v>
      </c>
      <c r="Y34" s="37" t="str">
        <f t="shared" si="5"/>
        <v>ﾏﾈｷﾝｷｬﾘｰ･
ｳｨｽﾞﾌｨﾝ
100m</v>
      </c>
      <c r="Z34" s="37" t="str">
        <f t="shared" si="16"/>
        <v>:.</v>
      </c>
      <c r="AA34" s="37" t="str">
        <f t="shared" si="6"/>
        <v>ﾏﾈｷﾝﾄｳ･
ｳｨｽﾞﾌｨﾝ
100m</v>
      </c>
      <c r="AB34" s="37" t="str">
        <f t="shared" si="17"/>
        <v>:.</v>
      </c>
      <c r="AC34" s="37" t="str">
        <f t="shared" si="7"/>
        <v>ｽｰﾊﾟｰﾗｲﾌｾｰﾊﾞｰ
200m</v>
      </c>
      <c r="AD34" s="37" t="str">
        <f t="shared" si="18"/>
        <v>:.</v>
      </c>
      <c r="AE34" s="37" t="e">
        <f>IF(AF34="","",#REF!)</f>
        <v>#REF!</v>
      </c>
      <c r="AF34" s="37" t="e">
        <f>IF(#REF!="","",#REF!)</f>
        <v>#REF!</v>
      </c>
      <c r="AG34" s="37"/>
      <c r="AH34" s="37"/>
      <c r="AI34" s="37"/>
      <c r="AJ34" s="37"/>
      <c r="AK34" s="37"/>
      <c r="AL34" s="37"/>
      <c r="AM34" s="37"/>
      <c r="AN34" s="57" t="s">
        <v>117</v>
      </c>
      <c r="AO34" s="219"/>
      <c r="AP34" s="220"/>
      <c r="AQ34" s="219"/>
      <c r="AR34" s="220"/>
      <c r="AS34" s="37" t="s">
        <v>25</v>
      </c>
      <c r="AT34" s="36"/>
      <c r="AU34" s="36"/>
      <c r="AV34" s="34"/>
      <c r="AW34" s="34"/>
      <c r="AX34" s="34"/>
      <c r="AY34" s="284"/>
      <c r="AZ34" s="34"/>
      <c r="BA34" s="34"/>
      <c r="BB34" s="34"/>
      <c r="BC34" s="35"/>
      <c r="BD34" s="37">
        <f>IF(BC34="","",DATEDIF(BC34,'様式 A-4（チーム情報・チームＰＲ）'!$G$2,"Y"))</f>
      </c>
      <c r="BE34" s="287"/>
      <c r="BF34" s="312"/>
      <c r="BG34" s="37"/>
      <c r="BH34" s="58"/>
      <c r="BI34" s="289"/>
      <c r="BJ34" s="309" t="s">
        <v>689</v>
      </c>
      <c r="BK34" s="290"/>
      <c r="BL34" s="309" t="s">
        <v>690</v>
      </c>
      <c r="BM34" s="291"/>
      <c r="BN34" s="289"/>
      <c r="BO34" s="309" t="s">
        <v>689</v>
      </c>
      <c r="BP34" s="290"/>
      <c r="BQ34" s="309" t="s">
        <v>690</v>
      </c>
      <c r="BR34" s="291"/>
      <c r="BS34" s="289"/>
      <c r="BT34" s="309" t="s">
        <v>689</v>
      </c>
      <c r="BU34" s="290"/>
      <c r="BV34" s="309" t="s">
        <v>690</v>
      </c>
      <c r="BW34" s="291"/>
      <c r="BX34" s="289"/>
      <c r="BY34" s="309" t="s">
        <v>689</v>
      </c>
      <c r="BZ34" s="290"/>
      <c r="CA34" s="309" t="s">
        <v>690</v>
      </c>
      <c r="CB34" s="291"/>
      <c r="CC34" s="289"/>
      <c r="CD34" s="309" t="s">
        <v>689</v>
      </c>
      <c r="CE34" s="290"/>
      <c r="CF34" s="309" t="s">
        <v>690</v>
      </c>
      <c r="CG34" s="291"/>
      <c r="CH34" s="289"/>
      <c r="CI34" s="309" t="s">
        <v>689</v>
      </c>
      <c r="CJ34" s="290"/>
      <c r="CK34" s="309" t="s">
        <v>690</v>
      </c>
      <c r="CL34" s="291"/>
      <c r="CM34" s="203"/>
      <c r="CN34" s="203"/>
      <c r="CO34" s="204"/>
      <c r="CP34" s="313" t="str">
        <f t="shared" si="26"/>
        <v>:.</v>
      </c>
      <c r="CQ34" s="313" t="str">
        <f t="shared" si="27"/>
        <v>:.</v>
      </c>
      <c r="CR34" s="313" t="str">
        <f t="shared" si="28"/>
        <v>:.</v>
      </c>
      <c r="CS34" s="313" t="str">
        <f t="shared" si="29"/>
        <v>:.</v>
      </c>
      <c r="CT34" s="313" t="str">
        <f t="shared" si="30"/>
        <v>:.</v>
      </c>
      <c r="CU34" s="313" t="str">
        <f t="shared" si="31"/>
        <v>:.</v>
      </c>
      <c r="CV34" s="314">
        <f t="shared" si="19"/>
        <v>1</v>
      </c>
      <c r="CW34" s="314">
        <f t="shared" si="20"/>
        <v>1</v>
      </c>
      <c r="CX34" s="314">
        <f t="shared" si="21"/>
        <v>1</v>
      </c>
      <c r="CY34" s="314">
        <f t="shared" si="22"/>
        <v>1</v>
      </c>
      <c r="CZ34" s="314">
        <f t="shared" si="23"/>
        <v>1</v>
      </c>
      <c r="DA34" s="314">
        <f t="shared" si="24"/>
        <v>1</v>
      </c>
      <c r="DB34" s="315">
        <f t="shared" si="32"/>
        <v>6</v>
      </c>
      <c r="DC34" s="37">
        <f t="shared" si="33"/>
        <v>0</v>
      </c>
      <c r="DD34" s="59">
        <f t="shared" si="8"/>
        <v>0</v>
      </c>
      <c r="DE34" s="59">
        <f t="shared" si="9"/>
        <v>0</v>
      </c>
      <c r="DG34" s="371">
        <f t="shared" si="34"/>
        <v>0</v>
      </c>
      <c r="DH34" s="371">
        <f t="shared" si="35"/>
        <v>0</v>
      </c>
      <c r="DI34" s="371">
        <f t="shared" si="36"/>
        <v>0</v>
      </c>
      <c r="DJ34" s="371">
        <f t="shared" si="37"/>
        <v>0</v>
      </c>
      <c r="DK34" s="371">
        <f t="shared" si="38"/>
        <v>0</v>
      </c>
      <c r="DL34" s="371">
        <f t="shared" si="39"/>
        <v>0</v>
      </c>
      <c r="DM34" s="371">
        <f t="shared" si="40"/>
        <v>0</v>
      </c>
      <c r="DN34" s="371">
        <f t="shared" si="41"/>
        <v>0</v>
      </c>
      <c r="DO34" s="371">
        <f t="shared" si="42"/>
        <v>0</v>
      </c>
      <c r="DP34" s="371">
        <f t="shared" si="43"/>
        <v>0</v>
      </c>
      <c r="DQ34" s="371">
        <f t="shared" si="44"/>
        <v>0</v>
      </c>
      <c r="DR34" s="371">
        <f t="shared" si="45"/>
        <v>0</v>
      </c>
      <c r="DS34" s="371">
        <f t="shared" si="46"/>
        <v>0</v>
      </c>
      <c r="DT34" s="371">
        <f t="shared" si="47"/>
        <v>0</v>
      </c>
      <c r="DU34" s="371">
        <f t="shared" si="48"/>
        <v>0</v>
      </c>
      <c r="DV34" s="371">
        <f t="shared" si="49"/>
        <v>0</v>
      </c>
      <c r="DW34" s="371">
        <f t="shared" si="50"/>
        <v>0</v>
      </c>
      <c r="DX34" s="371">
        <f t="shared" si="51"/>
        <v>0</v>
      </c>
      <c r="DY34" s="371">
        <f t="shared" si="52"/>
        <v>0</v>
      </c>
      <c r="DZ34" s="371">
        <f t="shared" si="53"/>
        <v>0</v>
      </c>
      <c r="EA34" s="371">
        <f t="shared" si="54"/>
        <v>0</v>
      </c>
      <c r="EB34" s="371">
        <f t="shared" si="55"/>
        <v>0</v>
      </c>
      <c r="EC34" s="371">
        <f t="shared" si="56"/>
        <v>0</v>
      </c>
      <c r="ED34" s="371">
        <f t="shared" si="57"/>
        <v>0</v>
      </c>
      <c r="EE34" s="371">
        <f t="shared" si="58"/>
        <v>0</v>
      </c>
      <c r="EF34" s="371">
        <f t="shared" si="59"/>
        <v>0</v>
      </c>
      <c r="EG34" s="371">
        <f t="shared" si="60"/>
        <v>0</v>
      </c>
      <c r="EH34" s="371">
        <f t="shared" si="61"/>
        <v>0</v>
      </c>
      <c r="EI34" s="371">
        <f t="shared" si="62"/>
        <v>0</v>
      </c>
      <c r="EJ34" s="371">
        <f t="shared" si="63"/>
        <v>0</v>
      </c>
      <c r="EK34" s="56" t="s">
        <v>720</v>
      </c>
    </row>
    <row r="35" spans="1:141" ht="54" customHeight="1">
      <c r="A35" s="37">
        <f>IF('JLA事務局用　※触らないで下さい'!$A$6="","",'JLA事務局用　※触らないで下さい'!$A$6)</f>
      </c>
      <c r="B35" s="171"/>
      <c r="C35" s="58">
        <f t="shared" si="0"/>
      </c>
      <c r="D35" s="58">
        <f t="shared" si="1"/>
      </c>
      <c r="E35" s="195">
        <f>'JLA事務局用　※触らないで下さい'!$B$6</f>
        <v>0</v>
      </c>
      <c r="F35" s="195">
        <f>'JLA事務局用　※触らないで下さい'!$C$6</f>
        <v>0</v>
      </c>
      <c r="G35" s="37" t="str">
        <f t="shared" si="25"/>
        <v>男</v>
      </c>
      <c r="H35" s="171" t="str">
        <f t="shared" si="10"/>
        <v>1900/01/00</v>
      </c>
      <c r="I35" s="37"/>
      <c r="J35" s="37">
        <f t="shared" si="11"/>
      </c>
      <c r="K35" s="37"/>
      <c r="L35" s="37"/>
      <c r="M35" s="57">
        <f t="shared" si="12"/>
      </c>
      <c r="N35" s="37" t="e">
        <f>JLA事務局用　※触らないで下さい!#REF!</f>
        <v>#REF!</v>
      </c>
      <c r="O35" s="37" t="e">
        <f>JLA事務局用　※触らないで下さい!#REF!</f>
        <v>#REF!</v>
      </c>
      <c r="P35" s="37"/>
      <c r="Q35" s="37"/>
      <c r="R35" s="37">
        <v>1</v>
      </c>
      <c r="S35" s="37" t="str">
        <f t="shared" si="2"/>
        <v>障害物ｽｲﾑ
200m</v>
      </c>
      <c r="T35" s="37" t="str">
        <f t="shared" si="13"/>
        <v>:.</v>
      </c>
      <c r="U35" s="37" t="str">
        <f t="shared" si="3"/>
        <v>ﾏﾈｷﾝｷｬﾘｰ
50m</v>
      </c>
      <c r="V35" s="37" t="str">
        <f t="shared" si="14"/>
        <v>:.</v>
      </c>
      <c r="W35" s="37" t="str">
        <f t="shared" si="4"/>
        <v>ﾚｽｷｭｰﾒﾄﾞﾚｰ100m</v>
      </c>
      <c r="X35" s="37" t="str">
        <f t="shared" si="15"/>
        <v>:.</v>
      </c>
      <c r="Y35" s="37" t="str">
        <f t="shared" si="5"/>
        <v>ﾏﾈｷﾝｷｬﾘｰ･
ｳｨｽﾞﾌｨﾝ
100m</v>
      </c>
      <c r="Z35" s="37" t="str">
        <f t="shared" si="16"/>
        <v>:.</v>
      </c>
      <c r="AA35" s="37" t="str">
        <f t="shared" si="6"/>
        <v>ﾏﾈｷﾝﾄｳ･
ｳｨｽﾞﾌｨﾝ
100m</v>
      </c>
      <c r="AB35" s="37" t="str">
        <f t="shared" si="17"/>
        <v>:.</v>
      </c>
      <c r="AC35" s="37" t="str">
        <f t="shared" si="7"/>
        <v>ｽｰﾊﾟｰﾗｲﾌｾｰﾊﾞｰ
200m</v>
      </c>
      <c r="AD35" s="37" t="str">
        <f t="shared" si="18"/>
        <v>:.</v>
      </c>
      <c r="AE35" s="37" t="e">
        <f>IF(AF35="","",#REF!)</f>
        <v>#REF!</v>
      </c>
      <c r="AF35" s="37" t="e">
        <f>IF(#REF!="","",#REF!)</f>
        <v>#REF!</v>
      </c>
      <c r="AG35" s="37"/>
      <c r="AH35" s="37"/>
      <c r="AI35" s="37"/>
      <c r="AJ35" s="37"/>
      <c r="AK35" s="37"/>
      <c r="AL35" s="37"/>
      <c r="AM35" s="37"/>
      <c r="AN35" s="57" t="s">
        <v>118</v>
      </c>
      <c r="AO35" s="219"/>
      <c r="AP35" s="220"/>
      <c r="AQ35" s="219"/>
      <c r="AR35" s="220"/>
      <c r="AS35" s="37" t="s">
        <v>25</v>
      </c>
      <c r="AT35" s="36"/>
      <c r="AU35" s="36"/>
      <c r="AV35" s="34"/>
      <c r="AW35" s="34"/>
      <c r="AX35" s="34"/>
      <c r="AY35" s="284"/>
      <c r="AZ35" s="34"/>
      <c r="BA35" s="34"/>
      <c r="BB35" s="34"/>
      <c r="BC35" s="35"/>
      <c r="BD35" s="37">
        <f>IF(BC35="","",DATEDIF(BC35,'様式 A-4（チーム情報・チームＰＲ）'!$G$2,"Y"))</f>
      </c>
      <c r="BE35" s="287"/>
      <c r="BF35" s="312"/>
      <c r="BG35" s="37"/>
      <c r="BH35" s="58"/>
      <c r="BI35" s="289"/>
      <c r="BJ35" s="309" t="s">
        <v>689</v>
      </c>
      <c r="BK35" s="290"/>
      <c r="BL35" s="309" t="s">
        <v>690</v>
      </c>
      <c r="BM35" s="291"/>
      <c r="BN35" s="289"/>
      <c r="BO35" s="309" t="s">
        <v>689</v>
      </c>
      <c r="BP35" s="290"/>
      <c r="BQ35" s="309" t="s">
        <v>690</v>
      </c>
      <c r="BR35" s="291"/>
      <c r="BS35" s="289"/>
      <c r="BT35" s="309" t="s">
        <v>689</v>
      </c>
      <c r="BU35" s="290"/>
      <c r="BV35" s="309" t="s">
        <v>690</v>
      </c>
      <c r="BW35" s="291"/>
      <c r="BX35" s="289"/>
      <c r="BY35" s="309" t="s">
        <v>689</v>
      </c>
      <c r="BZ35" s="290"/>
      <c r="CA35" s="309" t="s">
        <v>690</v>
      </c>
      <c r="CB35" s="291"/>
      <c r="CC35" s="289"/>
      <c r="CD35" s="309" t="s">
        <v>689</v>
      </c>
      <c r="CE35" s="290"/>
      <c r="CF35" s="309" t="s">
        <v>690</v>
      </c>
      <c r="CG35" s="291"/>
      <c r="CH35" s="289"/>
      <c r="CI35" s="309" t="s">
        <v>689</v>
      </c>
      <c r="CJ35" s="290"/>
      <c r="CK35" s="309" t="s">
        <v>690</v>
      </c>
      <c r="CL35" s="291"/>
      <c r="CM35" s="203"/>
      <c r="CN35" s="203"/>
      <c r="CO35" s="204"/>
      <c r="CP35" s="313" t="str">
        <f t="shared" si="26"/>
        <v>:.</v>
      </c>
      <c r="CQ35" s="313" t="str">
        <f t="shared" si="27"/>
        <v>:.</v>
      </c>
      <c r="CR35" s="313" t="str">
        <f t="shared" si="28"/>
        <v>:.</v>
      </c>
      <c r="CS35" s="313" t="str">
        <f t="shared" si="29"/>
        <v>:.</v>
      </c>
      <c r="CT35" s="313" t="str">
        <f t="shared" si="30"/>
        <v>:.</v>
      </c>
      <c r="CU35" s="313" t="str">
        <f t="shared" si="31"/>
        <v>:.</v>
      </c>
      <c r="CV35" s="314">
        <f t="shared" si="19"/>
        <v>1</v>
      </c>
      <c r="CW35" s="314">
        <f t="shared" si="20"/>
        <v>1</v>
      </c>
      <c r="CX35" s="314">
        <f t="shared" si="21"/>
        <v>1</v>
      </c>
      <c r="CY35" s="314">
        <f t="shared" si="22"/>
        <v>1</v>
      </c>
      <c r="CZ35" s="314">
        <f t="shared" si="23"/>
        <v>1</v>
      </c>
      <c r="DA35" s="314">
        <f t="shared" si="24"/>
        <v>1</v>
      </c>
      <c r="DB35" s="315">
        <f t="shared" si="32"/>
        <v>6</v>
      </c>
      <c r="DC35" s="37">
        <f t="shared" si="33"/>
        <v>0</v>
      </c>
      <c r="DD35" s="59">
        <f t="shared" si="8"/>
        <v>0</v>
      </c>
      <c r="DE35" s="59">
        <f t="shared" si="9"/>
        <v>0</v>
      </c>
      <c r="DG35" s="371">
        <f t="shared" si="34"/>
        <v>0</v>
      </c>
      <c r="DH35" s="371">
        <f t="shared" si="35"/>
        <v>0</v>
      </c>
      <c r="DI35" s="371">
        <f t="shared" si="36"/>
        <v>0</v>
      </c>
      <c r="DJ35" s="371">
        <f t="shared" si="37"/>
        <v>0</v>
      </c>
      <c r="DK35" s="371">
        <f t="shared" si="38"/>
        <v>0</v>
      </c>
      <c r="DL35" s="371">
        <f t="shared" si="39"/>
        <v>0</v>
      </c>
      <c r="DM35" s="371">
        <f t="shared" si="40"/>
        <v>0</v>
      </c>
      <c r="DN35" s="371">
        <f t="shared" si="41"/>
        <v>0</v>
      </c>
      <c r="DO35" s="371">
        <f t="shared" si="42"/>
        <v>0</v>
      </c>
      <c r="DP35" s="371">
        <f t="shared" si="43"/>
        <v>0</v>
      </c>
      <c r="DQ35" s="371">
        <f t="shared" si="44"/>
        <v>0</v>
      </c>
      <c r="DR35" s="371">
        <f t="shared" si="45"/>
        <v>0</v>
      </c>
      <c r="DS35" s="371">
        <f t="shared" si="46"/>
        <v>0</v>
      </c>
      <c r="DT35" s="371">
        <f t="shared" si="47"/>
        <v>0</v>
      </c>
      <c r="DU35" s="371">
        <f t="shared" si="48"/>
        <v>0</v>
      </c>
      <c r="DV35" s="371">
        <f t="shared" si="49"/>
        <v>0</v>
      </c>
      <c r="DW35" s="371">
        <f t="shared" si="50"/>
        <v>0</v>
      </c>
      <c r="DX35" s="371">
        <f t="shared" si="51"/>
        <v>0</v>
      </c>
      <c r="DY35" s="371">
        <f t="shared" si="52"/>
        <v>0</v>
      </c>
      <c r="DZ35" s="371">
        <f t="shared" si="53"/>
        <v>0</v>
      </c>
      <c r="EA35" s="371">
        <f t="shared" si="54"/>
        <v>0</v>
      </c>
      <c r="EB35" s="371">
        <f t="shared" si="55"/>
        <v>0</v>
      </c>
      <c r="EC35" s="371">
        <f t="shared" si="56"/>
        <v>0</v>
      </c>
      <c r="ED35" s="371">
        <f t="shared" si="57"/>
        <v>0</v>
      </c>
      <c r="EE35" s="371">
        <f t="shared" si="58"/>
        <v>0</v>
      </c>
      <c r="EF35" s="371">
        <f t="shared" si="59"/>
        <v>0</v>
      </c>
      <c r="EG35" s="371">
        <f t="shared" si="60"/>
        <v>0</v>
      </c>
      <c r="EH35" s="371">
        <f t="shared" si="61"/>
        <v>0</v>
      </c>
      <c r="EI35" s="371">
        <f t="shared" si="62"/>
        <v>0</v>
      </c>
      <c r="EJ35" s="371">
        <f t="shared" si="63"/>
        <v>0</v>
      </c>
      <c r="EK35" s="56" t="s">
        <v>721</v>
      </c>
    </row>
    <row r="36" spans="1:141" ht="54" customHeight="1">
      <c r="A36" s="37">
        <f>IF('JLA事務局用　※触らないで下さい'!$A$6="","",'JLA事務局用　※触らないで下さい'!$A$6)</f>
      </c>
      <c r="B36" s="171"/>
      <c r="C36" s="58">
        <f t="shared" si="0"/>
      </c>
      <c r="D36" s="58">
        <f t="shared" si="1"/>
      </c>
      <c r="E36" s="195">
        <f>'JLA事務局用　※触らないで下さい'!$B$6</f>
        <v>0</v>
      </c>
      <c r="F36" s="195">
        <f>'JLA事務局用　※触らないで下さい'!$C$6</f>
        <v>0</v>
      </c>
      <c r="G36" s="37" t="str">
        <f t="shared" si="25"/>
        <v>男</v>
      </c>
      <c r="H36" s="171" t="str">
        <f t="shared" si="10"/>
        <v>1900/01/00</v>
      </c>
      <c r="I36" s="37"/>
      <c r="J36" s="37">
        <f t="shared" si="11"/>
      </c>
      <c r="K36" s="37"/>
      <c r="L36" s="37"/>
      <c r="M36" s="57">
        <f t="shared" si="12"/>
      </c>
      <c r="N36" s="37" t="e">
        <f>JLA事務局用　※触らないで下さい!#REF!</f>
        <v>#REF!</v>
      </c>
      <c r="O36" s="37" t="e">
        <f>JLA事務局用　※触らないで下さい!#REF!</f>
        <v>#REF!</v>
      </c>
      <c r="P36" s="37"/>
      <c r="Q36" s="37"/>
      <c r="R36" s="37">
        <v>1</v>
      </c>
      <c r="S36" s="37" t="str">
        <f t="shared" si="2"/>
        <v>障害物ｽｲﾑ
200m</v>
      </c>
      <c r="T36" s="37" t="str">
        <f t="shared" si="13"/>
        <v>:.</v>
      </c>
      <c r="U36" s="37" t="str">
        <f t="shared" si="3"/>
        <v>ﾏﾈｷﾝｷｬﾘｰ
50m</v>
      </c>
      <c r="V36" s="37" t="str">
        <f t="shared" si="14"/>
        <v>:.</v>
      </c>
      <c r="W36" s="37" t="str">
        <f t="shared" si="4"/>
        <v>ﾚｽｷｭｰﾒﾄﾞﾚｰ100m</v>
      </c>
      <c r="X36" s="37" t="str">
        <f t="shared" si="15"/>
        <v>:.</v>
      </c>
      <c r="Y36" s="37" t="str">
        <f t="shared" si="5"/>
        <v>ﾏﾈｷﾝｷｬﾘｰ･
ｳｨｽﾞﾌｨﾝ
100m</v>
      </c>
      <c r="Z36" s="37" t="str">
        <f t="shared" si="16"/>
        <v>:.</v>
      </c>
      <c r="AA36" s="37" t="str">
        <f t="shared" si="6"/>
        <v>ﾏﾈｷﾝﾄｳ･
ｳｨｽﾞﾌｨﾝ
100m</v>
      </c>
      <c r="AB36" s="37" t="str">
        <f t="shared" si="17"/>
        <v>:.</v>
      </c>
      <c r="AC36" s="37" t="str">
        <f t="shared" si="7"/>
        <v>ｽｰﾊﾟｰﾗｲﾌｾｰﾊﾞｰ
200m</v>
      </c>
      <c r="AD36" s="37" t="str">
        <f t="shared" si="18"/>
        <v>:.</v>
      </c>
      <c r="AE36" s="37" t="e">
        <f>IF(AF36="","",#REF!)</f>
        <v>#REF!</v>
      </c>
      <c r="AF36" s="37" t="e">
        <f>IF(#REF!="","",#REF!)</f>
        <v>#REF!</v>
      </c>
      <c r="AG36" s="37"/>
      <c r="AH36" s="37"/>
      <c r="AI36" s="37"/>
      <c r="AJ36" s="37"/>
      <c r="AK36" s="37"/>
      <c r="AL36" s="37"/>
      <c r="AM36" s="37"/>
      <c r="AN36" s="57" t="s">
        <v>119</v>
      </c>
      <c r="AO36" s="219"/>
      <c r="AP36" s="220"/>
      <c r="AQ36" s="219"/>
      <c r="AR36" s="220"/>
      <c r="AS36" s="37" t="s">
        <v>25</v>
      </c>
      <c r="AT36" s="36"/>
      <c r="AU36" s="36"/>
      <c r="AV36" s="34"/>
      <c r="AW36" s="34"/>
      <c r="AX36" s="34"/>
      <c r="AY36" s="284"/>
      <c r="AZ36" s="34"/>
      <c r="BA36" s="34"/>
      <c r="BB36" s="34"/>
      <c r="BC36" s="35"/>
      <c r="BD36" s="37">
        <f>IF(BC36="","",DATEDIF(BC36,'様式 A-4（チーム情報・チームＰＲ）'!$G$2,"Y"))</f>
      </c>
      <c r="BE36" s="287"/>
      <c r="BF36" s="312"/>
      <c r="BG36" s="37"/>
      <c r="BH36" s="58"/>
      <c r="BI36" s="289"/>
      <c r="BJ36" s="309" t="s">
        <v>689</v>
      </c>
      <c r="BK36" s="290"/>
      <c r="BL36" s="309" t="s">
        <v>690</v>
      </c>
      <c r="BM36" s="291"/>
      <c r="BN36" s="289"/>
      <c r="BO36" s="309" t="s">
        <v>689</v>
      </c>
      <c r="BP36" s="290"/>
      <c r="BQ36" s="309" t="s">
        <v>690</v>
      </c>
      <c r="BR36" s="291"/>
      <c r="BS36" s="289"/>
      <c r="BT36" s="309" t="s">
        <v>689</v>
      </c>
      <c r="BU36" s="290"/>
      <c r="BV36" s="309" t="s">
        <v>690</v>
      </c>
      <c r="BW36" s="291"/>
      <c r="BX36" s="289"/>
      <c r="BY36" s="309" t="s">
        <v>689</v>
      </c>
      <c r="BZ36" s="290"/>
      <c r="CA36" s="309" t="s">
        <v>690</v>
      </c>
      <c r="CB36" s="291"/>
      <c r="CC36" s="289"/>
      <c r="CD36" s="309" t="s">
        <v>689</v>
      </c>
      <c r="CE36" s="290"/>
      <c r="CF36" s="309" t="s">
        <v>690</v>
      </c>
      <c r="CG36" s="291"/>
      <c r="CH36" s="289"/>
      <c r="CI36" s="309" t="s">
        <v>689</v>
      </c>
      <c r="CJ36" s="290"/>
      <c r="CK36" s="309" t="s">
        <v>690</v>
      </c>
      <c r="CL36" s="291"/>
      <c r="CM36" s="203"/>
      <c r="CN36" s="203"/>
      <c r="CO36" s="204"/>
      <c r="CP36" s="313" t="str">
        <f t="shared" si="26"/>
        <v>:.</v>
      </c>
      <c r="CQ36" s="313" t="str">
        <f t="shared" si="27"/>
        <v>:.</v>
      </c>
      <c r="CR36" s="313" t="str">
        <f t="shared" si="28"/>
        <v>:.</v>
      </c>
      <c r="CS36" s="313" t="str">
        <f t="shared" si="29"/>
        <v>:.</v>
      </c>
      <c r="CT36" s="313" t="str">
        <f t="shared" si="30"/>
        <v>:.</v>
      </c>
      <c r="CU36" s="313" t="str">
        <f t="shared" si="31"/>
        <v>:.</v>
      </c>
      <c r="CV36" s="314">
        <f t="shared" si="19"/>
        <v>1</v>
      </c>
      <c r="CW36" s="314">
        <f t="shared" si="20"/>
        <v>1</v>
      </c>
      <c r="CX36" s="314">
        <f t="shared" si="21"/>
        <v>1</v>
      </c>
      <c r="CY36" s="314">
        <f t="shared" si="22"/>
        <v>1</v>
      </c>
      <c r="CZ36" s="314">
        <f t="shared" si="23"/>
        <v>1</v>
      </c>
      <c r="DA36" s="314">
        <f t="shared" si="24"/>
        <v>1</v>
      </c>
      <c r="DB36" s="315">
        <f t="shared" si="32"/>
        <v>6</v>
      </c>
      <c r="DC36" s="37">
        <f t="shared" si="33"/>
        <v>0</v>
      </c>
      <c r="DD36" s="59">
        <f t="shared" si="8"/>
        <v>0</v>
      </c>
      <c r="DE36" s="59">
        <f t="shared" si="9"/>
        <v>0</v>
      </c>
      <c r="DG36" s="371">
        <f t="shared" si="34"/>
        <v>0</v>
      </c>
      <c r="DH36" s="371">
        <f t="shared" si="35"/>
        <v>0</v>
      </c>
      <c r="DI36" s="371">
        <f t="shared" si="36"/>
        <v>0</v>
      </c>
      <c r="DJ36" s="371">
        <f t="shared" si="37"/>
        <v>0</v>
      </c>
      <c r="DK36" s="371">
        <f t="shared" si="38"/>
        <v>0</v>
      </c>
      <c r="DL36" s="371">
        <f t="shared" si="39"/>
        <v>0</v>
      </c>
      <c r="DM36" s="371">
        <f t="shared" si="40"/>
        <v>0</v>
      </c>
      <c r="DN36" s="371">
        <f t="shared" si="41"/>
        <v>0</v>
      </c>
      <c r="DO36" s="371">
        <f t="shared" si="42"/>
        <v>0</v>
      </c>
      <c r="DP36" s="371">
        <f t="shared" si="43"/>
        <v>0</v>
      </c>
      <c r="DQ36" s="371">
        <f t="shared" si="44"/>
        <v>0</v>
      </c>
      <c r="DR36" s="371">
        <f t="shared" si="45"/>
        <v>0</v>
      </c>
      <c r="DS36" s="371">
        <f t="shared" si="46"/>
        <v>0</v>
      </c>
      <c r="DT36" s="371">
        <f t="shared" si="47"/>
        <v>0</v>
      </c>
      <c r="DU36" s="371">
        <f t="shared" si="48"/>
        <v>0</v>
      </c>
      <c r="DV36" s="371">
        <f t="shared" si="49"/>
        <v>0</v>
      </c>
      <c r="DW36" s="371">
        <f t="shared" si="50"/>
        <v>0</v>
      </c>
      <c r="DX36" s="371">
        <f t="shared" si="51"/>
        <v>0</v>
      </c>
      <c r="DY36" s="371">
        <f t="shared" si="52"/>
        <v>0</v>
      </c>
      <c r="DZ36" s="371">
        <f t="shared" si="53"/>
        <v>0</v>
      </c>
      <c r="EA36" s="371">
        <f t="shared" si="54"/>
        <v>0</v>
      </c>
      <c r="EB36" s="371">
        <f t="shared" si="55"/>
        <v>0</v>
      </c>
      <c r="EC36" s="371">
        <f t="shared" si="56"/>
        <v>0</v>
      </c>
      <c r="ED36" s="371">
        <f t="shared" si="57"/>
        <v>0</v>
      </c>
      <c r="EE36" s="371">
        <f t="shared" si="58"/>
        <v>0</v>
      </c>
      <c r="EF36" s="371">
        <f t="shared" si="59"/>
        <v>0</v>
      </c>
      <c r="EG36" s="371">
        <f t="shared" si="60"/>
        <v>0</v>
      </c>
      <c r="EH36" s="371">
        <f t="shared" si="61"/>
        <v>0</v>
      </c>
      <c r="EI36" s="371">
        <f t="shared" si="62"/>
        <v>0</v>
      </c>
      <c r="EJ36" s="371">
        <f t="shared" si="63"/>
        <v>0</v>
      </c>
      <c r="EK36" s="56" t="s">
        <v>722</v>
      </c>
    </row>
    <row r="37" spans="1:141" ht="54" customHeight="1">
      <c r="A37" s="37">
        <f>IF('JLA事務局用　※触らないで下さい'!$A$6="","",'JLA事務局用　※触らないで下さい'!$A$6)</f>
      </c>
      <c r="B37" s="171"/>
      <c r="C37" s="58">
        <f t="shared" si="0"/>
      </c>
      <c r="D37" s="58">
        <f t="shared" si="1"/>
      </c>
      <c r="E37" s="195">
        <f>'JLA事務局用　※触らないで下さい'!$B$6</f>
        <v>0</v>
      </c>
      <c r="F37" s="195">
        <f>'JLA事務局用　※触らないで下さい'!$C$6</f>
        <v>0</v>
      </c>
      <c r="G37" s="37" t="str">
        <f t="shared" si="25"/>
        <v>男</v>
      </c>
      <c r="H37" s="171" t="str">
        <f t="shared" si="10"/>
        <v>1900/01/00</v>
      </c>
      <c r="I37" s="37"/>
      <c r="J37" s="37">
        <f t="shared" si="11"/>
      </c>
      <c r="K37" s="37"/>
      <c r="L37" s="37"/>
      <c r="M37" s="57">
        <f t="shared" si="12"/>
      </c>
      <c r="N37" s="37" t="e">
        <f>JLA事務局用　※触らないで下さい!#REF!</f>
        <v>#REF!</v>
      </c>
      <c r="O37" s="37" t="e">
        <f>JLA事務局用　※触らないで下さい!#REF!</f>
        <v>#REF!</v>
      </c>
      <c r="P37" s="37"/>
      <c r="Q37" s="37"/>
      <c r="R37" s="37">
        <v>1</v>
      </c>
      <c r="S37" s="37" t="str">
        <f t="shared" si="2"/>
        <v>障害物ｽｲﾑ
200m</v>
      </c>
      <c r="T37" s="37" t="str">
        <f t="shared" si="13"/>
        <v>:.</v>
      </c>
      <c r="U37" s="37" t="str">
        <f t="shared" si="3"/>
        <v>ﾏﾈｷﾝｷｬﾘｰ
50m</v>
      </c>
      <c r="V37" s="37" t="str">
        <f t="shared" si="14"/>
        <v>:.</v>
      </c>
      <c r="W37" s="37" t="str">
        <f t="shared" si="4"/>
        <v>ﾚｽｷｭｰﾒﾄﾞﾚｰ100m</v>
      </c>
      <c r="X37" s="37" t="str">
        <f t="shared" si="15"/>
        <v>:.</v>
      </c>
      <c r="Y37" s="37" t="str">
        <f t="shared" si="5"/>
        <v>ﾏﾈｷﾝｷｬﾘｰ･
ｳｨｽﾞﾌｨﾝ
100m</v>
      </c>
      <c r="Z37" s="37" t="str">
        <f t="shared" si="16"/>
        <v>:.</v>
      </c>
      <c r="AA37" s="37" t="str">
        <f t="shared" si="6"/>
        <v>ﾏﾈｷﾝﾄｳ･
ｳｨｽﾞﾌｨﾝ
100m</v>
      </c>
      <c r="AB37" s="37" t="str">
        <f t="shared" si="17"/>
        <v>:.</v>
      </c>
      <c r="AC37" s="37" t="str">
        <f t="shared" si="7"/>
        <v>ｽｰﾊﾟｰﾗｲﾌｾｰﾊﾞｰ
200m</v>
      </c>
      <c r="AD37" s="37" t="str">
        <f t="shared" si="18"/>
        <v>:.</v>
      </c>
      <c r="AE37" s="37" t="e">
        <f>IF(AF37="","",#REF!)</f>
        <v>#REF!</v>
      </c>
      <c r="AF37" s="37" t="e">
        <f>IF(#REF!="","",#REF!)</f>
        <v>#REF!</v>
      </c>
      <c r="AG37" s="37"/>
      <c r="AH37" s="37"/>
      <c r="AI37" s="37"/>
      <c r="AJ37" s="37"/>
      <c r="AK37" s="37"/>
      <c r="AL37" s="37"/>
      <c r="AM37" s="37"/>
      <c r="AN37" s="57" t="s">
        <v>120</v>
      </c>
      <c r="AO37" s="219"/>
      <c r="AP37" s="220"/>
      <c r="AQ37" s="219"/>
      <c r="AR37" s="220"/>
      <c r="AS37" s="37" t="s">
        <v>25</v>
      </c>
      <c r="AT37" s="36"/>
      <c r="AU37" s="36"/>
      <c r="AV37" s="34"/>
      <c r="AW37" s="34"/>
      <c r="AX37" s="34"/>
      <c r="AY37" s="284"/>
      <c r="AZ37" s="34"/>
      <c r="BA37" s="34"/>
      <c r="BB37" s="34"/>
      <c r="BC37" s="35"/>
      <c r="BD37" s="37">
        <f>IF(BC37="","",DATEDIF(BC37,'様式 A-4（チーム情報・チームＰＲ）'!$G$2,"Y"))</f>
      </c>
      <c r="BE37" s="287"/>
      <c r="BF37" s="312"/>
      <c r="BG37" s="37"/>
      <c r="BH37" s="58"/>
      <c r="BI37" s="289"/>
      <c r="BJ37" s="309" t="s">
        <v>689</v>
      </c>
      <c r="BK37" s="290"/>
      <c r="BL37" s="309" t="s">
        <v>690</v>
      </c>
      <c r="BM37" s="291"/>
      <c r="BN37" s="289"/>
      <c r="BO37" s="309" t="s">
        <v>689</v>
      </c>
      <c r="BP37" s="290"/>
      <c r="BQ37" s="309" t="s">
        <v>690</v>
      </c>
      <c r="BR37" s="291"/>
      <c r="BS37" s="289"/>
      <c r="BT37" s="309" t="s">
        <v>689</v>
      </c>
      <c r="BU37" s="290"/>
      <c r="BV37" s="309" t="s">
        <v>690</v>
      </c>
      <c r="BW37" s="291"/>
      <c r="BX37" s="289"/>
      <c r="BY37" s="309" t="s">
        <v>689</v>
      </c>
      <c r="BZ37" s="290"/>
      <c r="CA37" s="309" t="s">
        <v>690</v>
      </c>
      <c r="CB37" s="291"/>
      <c r="CC37" s="289"/>
      <c r="CD37" s="309" t="s">
        <v>689</v>
      </c>
      <c r="CE37" s="290"/>
      <c r="CF37" s="309" t="s">
        <v>690</v>
      </c>
      <c r="CG37" s="291"/>
      <c r="CH37" s="289"/>
      <c r="CI37" s="309" t="s">
        <v>689</v>
      </c>
      <c r="CJ37" s="290"/>
      <c r="CK37" s="309" t="s">
        <v>690</v>
      </c>
      <c r="CL37" s="291"/>
      <c r="CM37" s="203"/>
      <c r="CN37" s="203"/>
      <c r="CO37" s="204"/>
      <c r="CP37" s="313" t="str">
        <f t="shared" si="26"/>
        <v>:.</v>
      </c>
      <c r="CQ37" s="313" t="str">
        <f t="shared" si="27"/>
        <v>:.</v>
      </c>
      <c r="CR37" s="313" t="str">
        <f t="shared" si="28"/>
        <v>:.</v>
      </c>
      <c r="CS37" s="313" t="str">
        <f t="shared" si="29"/>
        <v>:.</v>
      </c>
      <c r="CT37" s="313" t="str">
        <f t="shared" si="30"/>
        <v>:.</v>
      </c>
      <c r="CU37" s="313" t="str">
        <f t="shared" si="31"/>
        <v>:.</v>
      </c>
      <c r="CV37" s="314">
        <f t="shared" si="19"/>
        <v>1</v>
      </c>
      <c r="CW37" s="314">
        <f t="shared" si="20"/>
        <v>1</v>
      </c>
      <c r="CX37" s="314">
        <f t="shared" si="21"/>
        <v>1</v>
      </c>
      <c r="CY37" s="314">
        <f t="shared" si="22"/>
        <v>1</v>
      </c>
      <c r="CZ37" s="314">
        <f t="shared" si="23"/>
        <v>1</v>
      </c>
      <c r="DA37" s="314">
        <f t="shared" si="24"/>
        <v>1</v>
      </c>
      <c r="DB37" s="315">
        <f t="shared" si="32"/>
        <v>6</v>
      </c>
      <c r="DC37" s="37">
        <f t="shared" si="33"/>
        <v>0</v>
      </c>
      <c r="DD37" s="59">
        <f t="shared" si="8"/>
        <v>0</v>
      </c>
      <c r="DE37" s="59">
        <f t="shared" si="9"/>
        <v>0</v>
      </c>
      <c r="DG37" s="371">
        <f t="shared" si="34"/>
        <v>0</v>
      </c>
      <c r="DH37" s="371">
        <f t="shared" si="35"/>
        <v>0</v>
      </c>
      <c r="DI37" s="371">
        <f t="shared" si="36"/>
        <v>0</v>
      </c>
      <c r="DJ37" s="371">
        <f t="shared" si="37"/>
        <v>0</v>
      </c>
      <c r="DK37" s="371">
        <f t="shared" si="38"/>
        <v>0</v>
      </c>
      <c r="DL37" s="371">
        <f t="shared" si="39"/>
        <v>0</v>
      </c>
      <c r="DM37" s="371">
        <f t="shared" si="40"/>
        <v>0</v>
      </c>
      <c r="DN37" s="371">
        <f t="shared" si="41"/>
        <v>0</v>
      </c>
      <c r="DO37" s="371">
        <f t="shared" si="42"/>
        <v>0</v>
      </c>
      <c r="DP37" s="371">
        <f t="shared" si="43"/>
        <v>0</v>
      </c>
      <c r="DQ37" s="371">
        <f t="shared" si="44"/>
        <v>0</v>
      </c>
      <c r="DR37" s="371">
        <f t="shared" si="45"/>
        <v>0</v>
      </c>
      <c r="DS37" s="371">
        <f t="shared" si="46"/>
        <v>0</v>
      </c>
      <c r="DT37" s="371">
        <f t="shared" si="47"/>
        <v>0</v>
      </c>
      <c r="DU37" s="371">
        <f t="shared" si="48"/>
        <v>0</v>
      </c>
      <c r="DV37" s="371">
        <f t="shared" si="49"/>
        <v>0</v>
      </c>
      <c r="DW37" s="371">
        <f t="shared" si="50"/>
        <v>0</v>
      </c>
      <c r="DX37" s="371">
        <f t="shared" si="51"/>
        <v>0</v>
      </c>
      <c r="DY37" s="371">
        <f t="shared" si="52"/>
        <v>0</v>
      </c>
      <c r="DZ37" s="371">
        <f t="shared" si="53"/>
        <v>0</v>
      </c>
      <c r="EA37" s="371">
        <f t="shared" si="54"/>
        <v>0</v>
      </c>
      <c r="EB37" s="371">
        <f t="shared" si="55"/>
        <v>0</v>
      </c>
      <c r="EC37" s="371">
        <f t="shared" si="56"/>
        <v>0</v>
      </c>
      <c r="ED37" s="371">
        <f t="shared" si="57"/>
        <v>0</v>
      </c>
      <c r="EE37" s="371">
        <f t="shared" si="58"/>
        <v>0</v>
      </c>
      <c r="EF37" s="371">
        <f t="shared" si="59"/>
        <v>0</v>
      </c>
      <c r="EG37" s="371">
        <f t="shared" si="60"/>
        <v>0</v>
      </c>
      <c r="EH37" s="371">
        <f t="shared" si="61"/>
        <v>0</v>
      </c>
      <c r="EI37" s="371">
        <f t="shared" si="62"/>
        <v>0</v>
      </c>
      <c r="EJ37" s="371">
        <f t="shared" si="63"/>
        <v>0</v>
      </c>
      <c r="EK37" s="56" t="s">
        <v>723</v>
      </c>
    </row>
    <row r="38" spans="1:141" ht="54" customHeight="1">
      <c r="A38" s="37">
        <f>IF('JLA事務局用　※触らないで下さい'!$A$6="","",'JLA事務局用　※触らないで下さい'!$A$6)</f>
      </c>
      <c r="B38" s="171"/>
      <c r="C38" s="58">
        <f t="shared" si="0"/>
      </c>
      <c r="D38" s="58">
        <f t="shared" si="1"/>
      </c>
      <c r="E38" s="195">
        <f>'JLA事務局用　※触らないで下さい'!$B$6</f>
        <v>0</v>
      </c>
      <c r="F38" s="195">
        <f>'JLA事務局用　※触らないで下さい'!$C$6</f>
        <v>0</v>
      </c>
      <c r="G38" s="37" t="str">
        <f t="shared" si="25"/>
        <v>男</v>
      </c>
      <c r="H38" s="171" t="str">
        <f t="shared" si="10"/>
        <v>1900/01/00</v>
      </c>
      <c r="I38" s="37"/>
      <c r="J38" s="37">
        <f t="shared" si="11"/>
      </c>
      <c r="K38" s="37"/>
      <c r="L38" s="37"/>
      <c r="M38" s="57">
        <f t="shared" si="12"/>
      </c>
      <c r="N38" s="37" t="e">
        <f>JLA事務局用　※触らないで下さい!#REF!</f>
        <v>#REF!</v>
      </c>
      <c r="O38" s="37" t="e">
        <f>JLA事務局用　※触らないで下さい!#REF!</f>
        <v>#REF!</v>
      </c>
      <c r="P38" s="37"/>
      <c r="Q38" s="37"/>
      <c r="R38" s="37">
        <v>1</v>
      </c>
      <c r="S38" s="37" t="str">
        <f t="shared" si="2"/>
        <v>障害物ｽｲﾑ
200m</v>
      </c>
      <c r="T38" s="37" t="str">
        <f t="shared" si="13"/>
        <v>:.</v>
      </c>
      <c r="U38" s="37" t="str">
        <f t="shared" si="3"/>
        <v>ﾏﾈｷﾝｷｬﾘｰ
50m</v>
      </c>
      <c r="V38" s="37" t="str">
        <f t="shared" si="14"/>
        <v>:.</v>
      </c>
      <c r="W38" s="37" t="str">
        <f t="shared" si="4"/>
        <v>ﾚｽｷｭｰﾒﾄﾞﾚｰ100m</v>
      </c>
      <c r="X38" s="37" t="str">
        <f t="shared" si="15"/>
        <v>:.</v>
      </c>
      <c r="Y38" s="37" t="str">
        <f t="shared" si="5"/>
        <v>ﾏﾈｷﾝｷｬﾘｰ･
ｳｨｽﾞﾌｨﾝ
100m</v>
      </c>
      <c r="Z38" s="37" t="str">
        <f t="shared" si="16"/>
        <v>:.</v>
      </c>
      <c r="AA38" s="37" t="str">
        <f t="shared" si="6"/>
        <v>ﾏﾈｷﾝﾄｳ･
ｳｨｽﾞﾌｨﾝ
100m</v>
      </c>
      <c r="AB38" s="37" t="str">
        <f t="shared" si="17"/>
        <v>:.</v>
      </c>
      <c r="AC38" s="37" t="str">
        <f t="shared" si="7"/>
        <v>ｽｰﾊﾟｰﾗｲﾌｾｰﾊﾞｰ
200m</v>
      </c>
      <c r="AD38" s="37" t="str">
        <f t="shared" si="18"/>
        <v>:.</v>
      </c>
      <c r="AE38" s="37" t="e">
        <f>IF(AF38="","",#REF!)</f>
        <v>#REF!</v>
      </c>
      <c r="AF38" s="37" t="e">
        <f>IF(#REF!="","",#REF!)</f>
        <v>#REF!</v>
      </c>
      <c r="AG38" s="37"/>
      <c r="AH38" s="37"/>
      <c r="AI38" s="37"/>
      <c r="AJ38" s="37"/>
      <c r="AK38" s="37"/>
      <c r="AL38" s="37"/>
      <c r="AM38" s="37"/>
      <c r="AN38" s="57" t="s">
        <v>121</v>
      </c>
      <c r="AO38" s="219"/>
      <c r="AP38" s="220"/>
      <c r="AQ38" s="219"/>
      <c r="AR38" s="220"/>
      <c r="AS38" s="37" t="s">
        <v>25</v>
      </c>
      <c r="AT38" s="36"/>
      <c r="AU38" s="36"/>
      <c r="AV38" s="34"/>
      <c r="AW38" s="34"/>
      <c r="AX38" s="34"/>
      <c r="AY38" s="284"/>
      <c r="AZ38" s="34"/>
      <c r="BA38" s="34"/>
      <c r="BB38" s="34"/>
      <c r="BC38" s="35"/>
      <c r="BD38" s="37">
        <f>IF(BC38="","",DATEDIF(BC38,'様式 A-4（チーム情報・チームＰＲ）'!$G$2,"Y"))</f>
      </c>
      <c r="BE38" s="287"/>
      <c r="BF38" s="312"/>
      <c r="BG38" s="37"/>
      <c r="BH38" s="58"/>
      <c r="BI38" s="289"/>
      <c r="BJ38" s="309" t="s">
        <v>689</v>
      </c>
      <c r="BK38" s="290"/>
      <c r="BL38" s="309" t="s">
        <v>690</v>
      </c>
      <c r="BM38" s="291"/>
      <c r="BN38" s="289"/>
      <c r="BO38" s="309" t="s">
        <v>689</v>
      </c>
      <c r="BP38" s="290"/>
      <c r="BQ38" s="309" t="s">
        <v>690</v>
      </c>
      <c r="BR38" s="291"/>
      <c r="BS38" s="289"/>
      <c r="BT38" s="309" t="s">
        <v>689</v>
      </c>
      <c r="BU38" s="290"/>
      <c r="BV38" s="309" t="s">
        <v>690</v>
      </c>
      <c r="BW38" s="291"/>
      <c r="BX38" s="289"/>
      <c r="BY38" s="309" t="s">
        <v>689</v>
      </c>
      <c r="BZ38" s="290"/>
      <c r="CA38" s="309" t="s">
        <v>690</v>
      </c>
      <c r="CB38" s="291"/>
      <c r="CC38" s="289"/>
      <c r="CD38" s="309" t="s">
        <v>689</v>
      </c>
      <c r="CE38" s="290"/>
      <c r="CF38" s="309" t="s">
        <v>690</v>
      </c>
      <c r="CG38" s="291"/>
      <c r="CH38" s="289"/>
      <c r="CI38" s="309" t="s">
        <v>689</v>
      </c>
      <c r="CJ38" s="290"/>
      <c r="CK38" s="309" t="s">
        <v>690</v>
      </c>
      <c r="CL38" s="291"/>
      <c r="CM38" s="203"/>
      <c r="CN38" s="203"/>
      <c r="CO38" s="204"/>
      <c r="CP38" s="313" t="str">
        <f t="shared" si="26"/>
        <v>:.</v>
      </c>
      <c r="CQ38" s="313" t="str">
        <f t="shared" si="27"/>
        <v>:.</v>
      </c>
      <c r="CR38" s="313" t="str">
        <f t="shared" si="28"/>
        <v>:.</v>
      </c>
      <c r="CS38" s="313" t="str">
        <f t="shared" si="29"/>
        <v>:.</v>
      </c>
      <c r="CT38" s="313" t="str">
        <f t="shared" si="30"/>
        <v>:.</v>
      </c>
      <c r="CU38" s="313" t="str">
        <f t="shared" si="31"/>
        <v>:.</v>
      </c>
      <c r="CV38" s="314">
        <f t="shared" si="19"/>
        <v>1</v>
      </c>
      <c r="CW38" s="314">
        <f t="shared" si="20"/>
        <v>1</v>
      </c>
      <c r="CX38" s="314">
        <f t="shared" si="21"/>
        <v>1</v>
      </c>
      <c r="CY38" s="314">
        <f t="shared" si="22"/>
        <v>1</v>
      </c>
      <c r="CZ38" s="314">
        <f t="shared" si="23"/>
        <v>1</v>
      </c>
      <c r="DA38" s="314">
        <f t="shared" si="24"/>
        <v>1</v>
      </c>
      <c r="DB38" s="315">
        <f t="shared" si="32"/>
        <v>6</v>
      </c>
      <c r="DC38" s="37">
        <f t="shared" si="33"/>
        <v>0</v>
      </c>
      <c r="DD38" s="59">
        <f t="shared" si="8"/>
        <v>0</v>
      </c>
      <c r="DE38" s="59">
        <f t="shared" si="9"/>
        <v>0</v>
      </c>
      <c r="DG38" s="371">
        <f t="shared" si="34"/>
        <v>0</v>
      </c>
      <c r="DH38" s="371">
        <f t="shared" si="35"/>
        <v>0</v>
      </c>
      <c r="DI38" s="371">
        <f t="shared" si="36"/>
        <v>0</v>
      </c>
      <c r="DJ38" s="371">
        <f t="shared" si="37"/>
        <v>0</v>
      </c>
      <c r="DK38" s="371">
        <f t="shared" si="38"/>
        <v>0</v>
      </c>
      <c r="DL38" s="371">
        <f t="shared" si="39"/>
        <v>0</v>
      </c>
      <c r="DM38" s="371">
        <f t="shared" si="40"/>
        <v>0</v>
      </c>
      <c r="DN38" s="371">
        <f t="shared" si="41"/>
        <v>0</v>
      </c>
      <c r="DO38" s="371">
        <f t="shared" si="42"/>
        <v>0</v>
      </c>
      <c r="DP38" s="371">
        <f t="shared" si="43"/>
        <v>0</v>
      </c>
      <c r="DQ38" s="371">
        <f t="shared" si="44"/>
        <v>0</v>
      </c>
      <c r="DR38" s="371">
        <f t="shared" si="45"/>
        <v>0</v>
      </c>
      <c r="DS38" s="371">
        <f t="shared" si="46"/>
        <v>0</v>
      </c>
      <c r="DT38" s="371">
        <f t="shared" si="47"/>
        <v>0</v>
      </c>
      <c r="DU38" s="371">
        <f t="shared" si="48"/>
        <v>0</v>
      </c>
      <c r="DV38" s="371">
        <f t="shared" si="49"/>
        <v>0</v>
      </c>
      <c r="DW38" s="371">
        <f t="shared" si="50"/>
        <v>0</v>
      </c>
      <c r="DX38" s="371">
        <f t="shared" si="51"/>
        <v>0</v>
      </c>
      <c r="DY38" s="371">
        <f t="shared" si="52"/>
        <v>0</v>
      </c>
      <c r="DZ38" s="371">
        <f t="shared" si="53"/>
        <v>0</v>
      </c>
      <c r="EA38" s="371">
        <f t="shared" si="54"/>
        <v>0</v>
      </c>
      <c r="EB38" s="371">
        <f t="shared" si="55"/>
        <v>0</v>
      </c>
      <c r="EC38" s="371">
        <f t="shared" si="56"/>
        <v>0</v>
      </c>
      <c r="ED38" s="371">
        <f t="shared" si="57"/>
        <v>0</v>
      </c>
      <c r="EE38" s="371">
        <f t="shared" si="58"/>
        <v>0</v>
      </c>
      <c r="EF38" s="371">
        <f t="shared" si="59"/>
        <v>0</v>
      </c>
      <c r="EG38" s="371">
        <f t="shared" si="60"/>
        <v>0</v>
      </c>
      <c r="EH38" s="371">
        <f t="shared" si="61"/>
        <v>0</v>
      </c>
      <c r="EI38" s="371">
        <f t="shared" si="62"/>
        <v>0</v>
      </c>
      <c r="EJ38" s="371">
        <f t="shared" si="63"/>
        <v>0</v>
      </c>
      <c r="EK38" s="56" t="s">
        <v>724</v>
      </c>
    </row>
    <row r="39" spans="1:141" ht="54" customHeight="1">
      <c r="A39" s="37">
        <f>IF('JLA事務局用　※触らないで下さい'!$A$6="","",'JLA事務局用　※触らないで下さい'!$A$6)</f>
      </c>
      <c r="B39" s="171"/>
      <c r="C39" s="58">
        <f t="shared" si="0"/>
      </c>
      <c r="D39" s="58">
        <f t="shared" si="1"/>
      </c>
      <c r="E39" s="195">
        <f>'JLA事務局用　※触らないで下さい'!$B$6</f>
        <v>0</v>
      </c>
      <c r="F39" s="195">
        <f>'JLA事務局用　※触らないで下さい'!$C$6</f>
        <v>0</v>
      </c>
      <c r="G39" s="37" t="str">
        <f t="shared" si="25"/>
        <v>男</v>
      </c>
      <c r="H39" s="171" t="str">
        <f t="shared" si="10"/>
        <v>1900/01/00</v>
      </c>
      <c r="I39" s="37"/>
      <c r="J39" s="37">
        <f t="shared" si="11"/>
      </c>
      <c r="K39" s="37"/>
      <c r="L39" s="37"/>
      <c r="M39" s="57">
        <f t="shared" si="12"/>
      </c>
      <c r="N39" s="37" t="e">
        <f>JLA事務局用　※触らないで下さい!#REF!</f>
        <v>#REF!</v>
      </c>
      <c r="O39" s="37" t="e">
        <f>JLA事務局用　※触らないで下さい!#REF!</f>
        <v>#REF!</v>
      </c>
      <c r="P39" s="37"/>
      <c r="Q39" s="37"/>
      <c r="R39" s="37">
        <v>1</v>
      </c>
      <c r="S39" s="37" t="str">
        <f t="shared" si="2"/>
        <v>障害物ｽｲﾑ
200m</v>
      </c>
      <c r="T39" s="37" t="str">
        <f t="shared" si="13"/>
        <v>:.</v>
      </c>
      <c r="U39" s="37" t="str">
        <f t="shared" si="3"/>
        <v>ﾏﾈｷﾝｷｬﾘｰ
50m</v>
      </c>
      <c r="V39" s="37" t="str">
        <f t="shared" si="14"/>
        <v>:.</v>
      </c>
      <c r="W39" s="37" t="str">
        <f t="shared" si="4"/>
        <v>ﾚｽｷｭｰﾒﾄﾞﾚｰ100m</v>
      </c>
      <c r="X39" s="37" t="str">
        <f t="shared" si="15"/>
        <v>:.</v>
      </c>
      <c r="Y39" s="37" t="str">
        <f t="shared" si="5"/>
        <v>ﾏﾈｷﾝｷｬﾘｰ･
ｳｨｽﾞﾌｨﾝ
100m</v>
      </c>
      <c r="Z39" s="37" t="str">
        <f t="shared" si="16"/>
        <v>:.</v>
      </c>
      <c r="AA39" s="37" t="str">
        <f t="shared" si="6"/>
        <v>ﾏﾈｷﾝﾄｳ･
ｳｨｽﾞﾌｨﾝ
100m</v>
      </c>
      <c r="AB39" s="37" t="str">
        <f t="shared" si="17"/>
        <v>:.</v>
      </c>
      <c r="AC39" s="37" t="str">
        <f t="shared" si="7"/>
        <v>ｽｰﾊﾟｰﾗｲﾌｾｰﾊﾞｰ
200m</v>
      </c>
      <c r="AD39" s="37" t="str">
        <f t="shared" si="18"/>
        <v>:.</v>
      </c>
      <c r="AE39" s="37" t="e">
        <f>IF(AF39="","",#REF!)</f>
        <v>#REF!</v>
      </c>
      <c r="AF39" s="37" t="e">
        <f>IF(#REF!="","",#REF!)</f>
        <v>#REF!</v>
      </c>
      <c r="AG39" s="37"/>
      <c r="AH39" s="37"/>
      <c r="AI39" s="37"/>
      <c r="AJ39" s="37"/>
      <c r="AK39" s="37"/>
      <c r="AL39" s="37"/>
      <c r="AM39" s="37"/>
      <c r="AN39" s="57" t="s">
        <v>122</v>
      </c>
      <c r="AO39" s="219"/>
      <c r="AP39" s="220"/>
      <c r="AQ39" s="219"/>
      <c r="AR39" s="220"/>
      <c r="AS39" s="37" t="s">
        <v>25</v>
      </c>
      <c r="AT39" s="36"/>
      <c r="AU39" s="36"/>
      <c r="AV39" s="34"/>
      <c r="AW39" s="34"/>
      <c r="AX39" s="34"/>
      <c r="AY39" s="284"/>
      <c r="AZ39" s="34"/>
      <c r="BA39" s="34"/>
      <c r="BB39" s="34"/>
      <c r="BC39" s="35"/>
      <c r="BD39" s="37">
        <f>IF(BC39="","",DATEDIF(BC39,'様式 A-4（チーム情報・チームＰＲ）'!$G$2,"Y"))</f>
      </c>
      <c r="BE39" s="287"/>
      <c r="BF39" s="312"/>
      <c r="BG39" s="37"/>
      <c r="BH39" s="58"/>
      <c r="BI39" s="289"/>
      <c r="BJ39" s="309" t="s">
        <v>689</v>
      </c>
      <c r="BK39" s="290"/>
      <c r="BL39" s="309" t="s">
        <v>690</v>
      </c>
      <c r="BM39" s="291"/>
      <c r="BN39" s="289"/>
      <c r="BO39" s="309" t="s">
        <v>689</v>
      </c>
      <c r="BP39" s="290"/>
      <c r="BQ39" s="309" t="s">
        <v>690</v>
      </c>
      <c r="BR39" s="291"/>
      <c r="BS39" s="289"/>
      <c r="BT39" s="309" t="s">
        <v>689</v>
      </c>
      <c r="BU39" s="290"/>
      <c r="BV39" s="309" t="s">
        <v>690</v>
      </c>
      <c r="BW39" s="291"/>
      <c r="BX39" s="289"/>
      <c r="BY39" s="309" t="s">
        <v>689</v>
      </c>
      <c r="BZ39" s="290"/>
      <c r="CA39" s="309" t="s">
        <v>690</v>
      </c>
      <c r="CB39" s="291"/>
      <c r="CC39" s="289"/>
      <c r="CD39" s="309" t="s">
        <v>689</v>
      </c>
      <c r="CE39" s="290"/>
      <c r="CF39" s="309" t="s">
        <v>690</v>
      </c>
      <c r="CG39" s="291"/>
      <c r="CH39" s="289"/>
      <c r="CI39" s="309" t="s">
        <v>689</v>
      </c>
      <c r="CJ39" s="290"/>
      <c r="CK39" s="309" t="s">
        <v>690</v>
      </c>
      <c r="CL39" s="291"/>
      <c r="CM39" s="203"/>
      <c r="CN39" s="203"/>
      <c r="CO39" s="204"/>
      <c r="CP39" s="313" t="str">
        <f t="shared" si="26"/>
        <v>:.</v>
      </c>
      <c r="CQ39" s="313" t="str">
        <f t="shared" si="27"/>
        <v>:.</v>
      </c>
      <c r="CR39" s="313" t="str">
        <f t="shared" si="28"/>
        <v>:.</v>
      </c>
      <c r="CS39" s="313" t="str">
        <f t="shared" si="29"/>
        <v>:.</v>
      </c>
      <c r="CT39" s="313" t="str">
        <f t="shared" si="30"/>
        <v>:.</v>
      </c>
      <c r="CU39" s="313" t="str">
        <f t="shared" si="31"/>
        <v>:.</v>
      </c>
      <c r="CV39" s="314">
        <f t="shared" si="19"/>
        <v>1</v>
      </c>
      <c r="CW39" s="314">
        <f t="shared" si="20"/>
        <v>1</v>
      </c>
      <c r="CX39" s="314">
        <f t="shared" si="21"/>
        <v>1</v>
      </c>
      <c r="CY39" s="314">
        <f t="shared" si="22"/>
        <v>1</v>
      </c>
      <c r="CZ39" s="314">
        <f t="shared" si="23"/>
        <v>1</v>
      </c>
      <c r="DA39" s="314">
        <f t="shared" si="24"/>
        <v>1</v>
      </c>
      <c r="DB39" s="315">
        <f t="shared" si="32"/>
        <v>6</v>
      </c>
      <c r="DC39" s="37">
        <f t="shared" si="33"/>
        <v>0</v>
      </c>
      <c r="DD39" s="59">
        <f t="shared" si="8"/>
        <v>0</v>
      </c>
      <c r="DE39" s="59">
        <f t="shared" si="9"/>
        <v>0</v>
      </c>
      <c r="DG39" s="371">
        <f t="shared" si="34"/>
        <v>0</v>
      </c>
      <c r="DH39" s="371">
        <f t="shared" si="35"/>
        <v>0</v>
      </c>
      <c r="DI39" s="371">
        <f t="shared" si="36"/>
        <v>0</v>
      </c>
      <c r="DJ39" s="371">
        <f t="shared" si="37"/>
        <v>0</v>
      </c>
      <c r="DK39" s="371">
        <f t="shared" si="38"/>
        <v>0</v>
      </c>
      <c r="DL39" s="371">
        <f t="shared" si="39"/>
        <v>0</v>
      </c>
      <c r="DM39" s="371">
        <f t="shared" si="40"/>
        <v>0</v>
      </c>
      <c r="DN39" s="371">
        <f t="shared" si="41"/>
        <v>0</v>
      </c>
      <c r="DO39" s="371">
        <f t="shared" si="42"/>
        <v>0</v>
      </c>
      <c r="DP39" s="371">
        <f t="shared" si="43"/>
        <v>0</v>
      </c>
      <c r="DQ39" s="371">
        <f t="shared" si="44"/>
        <v>0</v>
      </c>
      <c r="DR39" s="371">
        <f t="shared" si="45"/>
        <v>0</v>
      </c>
      <c r="DS39" s="371">
        <f t="shared" si="46"/>
        <v>0</v>
      </c>
      <c r="DT39" s="371">
        <f t="shared" si="47"/>
        <v>0</v>
      </c>
      <c r="DU39" s="371">
        <f t="shared" si="48"/>
        <v>0</v>
      </c>
      <c r="DV39" s="371">
        <f t="shared" si="49"/>
        <v>0</v>
      </c>
      <c r="DW39" s="371">
        <f t="shared" si="50"/>
        <v>0</v>
      </c>
      <c r="DX39" s="371">
        <f t="shared" si="51"/>
        <v>0</v>
      </c>
      <c r="DY39" s="371">
        <f t="shared" si="52"/>
        <v>0</v>
      </c>
      <c r="DZ39" s="371">
        <f t="shared" si="53"/>
        <v>0</v>
      </c>
      <c r="EA39" s="371">
        <f t="shared" si="54"/>
        <v>0</v>
      </c>
      <c r="EB39" s="371">
        <f t="shared" si="55"/>
        <v>0</v>
      </c>
      <c r="EC39" s="371">
        <f t="shared" si="56"/>
        <v>0</v>
      </c>
      <c r="ED39" s="371">
        <f t="shared" si="57"/>
        <v>0</v>
      </c>
      <c r="EE39" s="371">
        <f t="shared" si="58"/>
        <v>0</v>
      </c>
      <c r="EF39" s="371">
        <f t="shared" si="59"/>
        <v>0</v>
      </c>
      <c r="EG39" s="371">
        <f t="shared" si="60"/>
        <v>0</v>
      </c>
      <c r="EH39" s="371">
        <f t="shared" si="61"/>
        <v>0</v>
      </c>
      <c r="EI39" s="371">
        <f t="shared" si="62"/>
        <v>0</v>
      </c>
      <c r="EJ39" s="371">
        <f t="shared" si="63"/>
        <v>0</v>
      </c>
      <c r="EK39" s="56" t="s">
        <v>725</v>
      </c>
    </row>
    <row r="40" spans="1:141" ht="54" customHeight="1">
      <c r="A40" s="37">
        <f>IF('JLA事務局用　※触らないで下さい'!$A$6="","",'JLA事務局用　※触らないで下さい'!$A$6)</f>
      </c>
      <c r="B40" s="171"/>
      <c r="C40" s="58">
        <f aca="true" t="shared" si="64" ref="C40:C99">IF(AO40="","",TRIM(AO40&amp;"　"&amp;AP40))</f>
      </c>
      <c r="D40" s="58">
        <f aca="true" t="shared" si="65" ref="D40:D99">IF(AO40="","",TRIM(AQ40&amp;" "&amp;AR40))</f>
      </c>
      <c r="E40" s="195">
        <f>'JLA事務局用　※触らないで下さい'!$B$6</f>
        <v>0</v>
      </c>
      <c r="F40" s="195">
        <f>'JLA事務局用　※触らないで下さい'!$C$6</f>
        <v>0</v>
      </c>
      <c r="G40" s="37" t="str">
        <f t="shared" si="25"/>
        <v>男</v>
      </c>
      <c r="H40" s="171" t="str">
        <f t="shared" si="10"/>
        <v>1900/01/00</v>
      </c>
      <c r="I40" s="37"/>
      <c r="J40" s="37">
        <f t="shared" si="11"/>
      </c>
      <c r="K40" s="37"/>
      <c r="L40" s="37"/>
      <c r="M40" s="57">
        <f t="shared" si="12"/>
      </c>
      <c r="N40" s="37" t="e">
        <f>JLA事務局用　※触らないで下さい!#REF!</f>
        <v>#REF!</v>
      </c>
      <c r="O40" s="37" t="e">
        <f>JLA事務局用　※触らないで下さい!#REF!</f>
        <v>#REF!</v>
      </c>
      <c r="P40" s="37"/>
      <c r="Q40" s="37"/>
      <c r="R40" s="37">
        <v>1</v>
      </c>
      <c r="S40" s="37" t="str">
        <f aca="true" t="shared" si="66" ref="S40:S99">IF(T40="","",$CP$7)</f>
        <v>障害物ｽｲﾑ
200m</v>
      </c>
      <c r="T40" s="37" t="str">
        <f t="shared" si="13"/>
        <v>:.</v>
      </c>
      <c r="U40" s="37" t="str">
        <f aca="true" t="shared" si="67" ref="U40:U99">IF(V40="","",$CQ$7)</f>
        <v>ﾏﾈｷﾝｷｬﾘｰ
50m</v>
      </c>
      <c r="V40" s="37" t="str">
        <f t="shared" si="14"/>
        <v>:.</v>
      </c>
      <c r="W40" s="37" t="str">
        <f aca="true" t="shared" si="68" ref="W40:W99">IF(X40="","",$CR$7)</f>
        <v>ﾚｽｷｭｰﾒﾄﾞﾚｰ100m</v>
      </c>
      <c r="X40" s="37" t="str">
        <f t="shared" si="15"/>
        <v>:.</v>
      </c>
      <c r="Y40" s="37" t="str">
        <f aca="true" t="shared" si="69" ref="Y40:Y99">IF(Z40="","",$CS$7)</f>
        <v>ﾏﾈｷﾝｷｬﾘｰ･
ｳｨｽﾞﾌｨﾝ
100m</v>
      </c>
      <c r="Z40" s="37" t="str">
        <f t="shared" si="16"/>
        <v>:.</v>
      </c>
      <c r="AA40" s="37" t="str">
        <f aca="true" t="shared" si="70" ref="AA40:AA99">IF(AB40="","",$CT$7)</f>
        <v>ﾏﾈｷﾝﾄｳ･
ｳｨｽﾞﾌｨﾝ
100m</v>
      </c>
      <c r="AB40" s="37" t="str">
        <f t="shared" si="17"/>
        <v>:.</v>
      </c>
      <c r="AC40" s="37" t="str">
        <f aca="true" t="shared" si="71" ref="AC40:AC99">IF(AD40="","",$CU$7)</f>
        <v>ｽｰﾊﾟｰﾗｲﾌｾｰﾊﾞｰ
200m</v>
      </c>
      <c r="AD40" s="37" t="str">
        <f t="shared" si="18"/>
        <v>:.</v>
      </c>
      <c r="AE40" s="37" t="e">
        <f>IF(AF40="","",#REF!)</f>
        <v>#REF!</v>
      </c>
      <c r="AF40" s="37" t="e">
        <f>IF(#REF!="","",#REF!)</f>
        <v>#REF!</v>
      </c>
      <c r="AG40" s="37"/>
      <c r="AH40" s="37"/>
      <c r="AI40" s="37"/>
      <c r="AJ40" s="37"/>
      <c r="AK40" s="37"/>
      <c r="AL40" s="37"/>
      <c r="AM40" s="37"/>
      <c r="AN40" s="57" t="s">
        <v>123</v>
      </c>
      <c r="AO40" s="219"/>
      <c r="AP40" s="220"/>
      <c r="AQ40" s="219"/>
      <c r="AR40" s="220"/>
      <c r="AS40" s="37" t="s">
        <v>25</v>
      </c>
      <c r="AT40" s="36"/>
      <c r="AU40" s="36"/>
      <c r="AV40" s="34"/>
      <c r="AW40" s="34"/>
      <c r="AX40" s="34"/>
      <c r="AY40" s="284"/>
      <c r="AZ40" s="34"/>
      <c r="BA40" s="34"/>
      <c r="BB40" s="34"/>
      <c r="BC40" s="35"/>
      <c r="BD40" s="37">
        <f>IF(BC40="","",DATEDIF(BC40,'様式 A-4（チーム情報・チームＰＲ）'!$G$2,"Y"))</f>
      </c>
      <c r="BE40" s="287"/>
      <c r="BF40" s="312"/>
      <c r="BG40" s="37"/>
      <c r="BH40" s="58"/>
      <c r="BI40" s="289"/>
      <c r="BJ40" s="309" t="s">
        <v>689</v>
      </c>
      <c r="BK40" s="290"/>
      <c r="BL40" s="309" t="s">
        <v>690</v>
      </c>
      <c r="BM40" s="291"/>
      <c r="BN40" s="289"/>
      <c r="BO40" s="309" t="s">
        <v>689</v>
      </c>
      <c r="BP40" s="290"/>
      <c r="BQ40" s="309" t="s">
        <v>690</v>
      </c>
      <c r="BR40" s="291"/>
      <c r="BS40" s="289"/>
      <c r="BT40" s="309" t="s">
        <v>689</v>
      </c>
      <c r="BU40" s="290"/>
      <c r="BV40" s="309" t="s">
        <v>690</v>
      </c>
      <c r="BW40" s="291"/>
      <c r="BX40" s="289"/>
      <c r="BY40" s="309" t="s">
        <v>689</v>
      </c>
      <c r="BZ40" s="290"/>
      <c r="CA40" s="309" t="s">
        <v>690</v>
      </c>
      <c r="CB40" s="291"/>
      <c r="CC40" s="289"/>
      <c r="CD40" s="309" t="s">
        <v>689</v>
      </c>
      <c r="CE40" s="290"/>
      <c r="CF40" s="309" t="s">
        <v>690</v>
      </c>
      <c r="CG40" s="291"/>
      <c r="CH40" s="289"/>
      <c r="CI40" s="309" t="s">
        <v>689</v>
      </c>
      <c r="CJ40" s="290"/>
      <c r="CK40" s="309" t="s">
        <v>690</v>
      </c>
      <c r="CL40" s="291"/>
      <c r="CM40" s="203"/>
      <c r="CN40" s="203"/>
      <c r="CO40" s="204"/>
      <c r="CP40" s="313" t="str">
        <f t="shared" si="26"/>
        <v>:.</v>
      </c>
      <c r="CQ40" s="313" t="str">
        <f t="shared" si="27"/>
        <v>:.</v>
      </c>
      <c r="CR40" s="313" t="str">
        <f t="shared" si="28"/>
        <v>:.</v>
      </c>
      <c r="CS40" s="313" t="str">
        <f t="shared" si="29"/>
        <v>:.</v>
      </c>
      <c r="CT40" s="313" t="str">
        <f t="shared" si="30"/>
        <v>:.</v>
      </c>
      <c r="CU40" s="313" t="str">
        <f t="shared" si="31"/>
        <v>:.</v>
      </c>
      <c r="CV40" s="314">
        <f t="shared" si="19"/>
        <v>1</v>
      </c>
      <c r="CW40" s="314">
        <f t="shared" si="20"/>
        <v>1</v>
      </c>
      <c r="CX40" s="314">
        <f t="shared" si="21"/>
        <v>1</v>
      </c>
      <c r="CY40" s="314">
        <f t="shared" si="22"/>
        <v>1</v>
      </c>
      <c r="CZ40" s="314">
        <f t="shared" si="23"/>
        <v>1</v>
      </c>
      <c r="DA40" s="314">
        <f t="shared" si="24"/>
        <v>1</v>
      </c>
      <c r="DB40" s="315">
        <f t="shared" si="32"/>
        <v>6</v>
      </c>
      <c r="DC40" s="37">
        <f t="shared" si="33"/>
        <v>0</v>
      </c>
      <c r="DD40" s="59">
        <f aca="true" t="shared" si="72" ref="DD40:DD71">IF(DC40&lt;=$EN$121,DC40,$EN$121)</f>
        <v>0</v>
      </c>
      <c r="DE40" s="59">
        <f aca="true" t="shared" si="73" ref="DE40:DE71">IF(DC40&lt;=$EN$121,0,DC40-$EN$121)</f>
        <v>0</v>
      </c>
      <c r="DG40" s="371">
        <f t="shared" si="34"/>
        <v>0</v>
      </c>
      <c r="DH40" s="371">
        <f t="shared" si="35"/>
        <v>0</v>
      </c>
      <c r="DI40" s="371">
        <f t="shared" si="36"/>
        <v>0</v>
      </c>
      <c r="DJ40" s="371">
        <f t="shared" si="37"/>
        <v>0</v>
      </c>
      <c r="DK40" s="371">
        <f t="shared" si="38"/>
        <v>0</v>
      </c>
      <c r="DL40" s="371">
        <f t="shared" si="39"/>
        <v>0</v>
      </c>
      <c r="DM40" s="371">
        <f t="shared" si="40"/>
        <v>0</v>
      </c>
      <c r="DN40" s="371">
        <f t="shared" si="41"/>
        <v>0</v>
      </c>
      <c r="DO40" s="371">
        <f t="shared" si="42"/>
        <v>0</v>
      </c>
      <c r="DP40" s="371">
        <f t="shared" si="43"/>
        <v>0</v>
      </c>
      <c r="DQ40" s="371">
        <f t="shared" si="44"/>
        <v>0</v>
      </c>
      <c r="DR40" s="371">
        <f t="shared" si="45"/>
        <v>0</v>
      </c>
      <c r="DS40" s="371">
        <f t="shared" si="46"/>
        <v>0</v>
      </c>
      <c r="DT40" s="371">
        <f t="shared" si="47"/>
        <v>0</v>
      </c>
      <c r="DU40" s="371">
        <f t="shared" si="48"/>
        <v>0</v>
      </c>
      <c r="DV40" s="371">
        <f t="shared" si="49"/>
        <v>0</v>
      </c>
      <c r="DW40" s="371">
        <f t="shared" si="50"/>
        <v>0</v>
      </c>
      <c r="DX40" s="371">
        <f t="shared" si="51"/>
        <v>0</v>
      </c>
      <c r="DY40" s="371">
        <f t="shared" si="52"/>
        <v>0</v>
      </c>
      <c r="DZ40" s="371">
        <f t="shared" si="53"/>
        <v>0</v>
      </c>
      <c r="EA40" s="371">
        <f t="shared" si="54"/>
        <v>0</v>
      </c>
      <c r="EB40" s="371">
        <f t="shared" si="55"/>
        <v>0</v>
      </c>
      <c r="EC40" s="371">
        <f t="shared" si="56"/>
        <v>0</v>
      </c>
      <c r="ED40" s="371">
        <f t="shared" si="57"/>
        <v>0</v>
      </c>
      <c r="EE40" s="371">
        <f t="shared" si="58"/>
        <v>0</v>
      </c>
      <c r="EF40" s="371">
        <f t="shared" si="59"/>
        <v>0</v>
      </c>
      <c r="EG40" s="371">
        <f t="shared" si="60"/>
        <v>0</v>
      </c>
      <c r="EH40" s="371">
        <f t="shared" si="61"/>
        <v>0</v>
      </c>
      <c r="EI40" s="371">
        <f t="shared" si="62"/>
        <v>0</v>
      </c>
      <c r="EJ40" s="371">
        <f t="shared" si="63"/>
        <v>0</v>
      </c>
      <c r="EK40" s="56" t="s">
        <v>726</v>
      </c>
    </row>
    <row r="41" spans="1:141" ht="54" customHeight="1">
      <c r="A41" s="37">
        <f>IF('JLA事務局用　※触らないで下さい'!$A$6="","",'JLA事務局用　※触らないで下さい'!$A$6)</f>
      </c>
      <c r="B41" s="171"/>
      <c r="C41" s="58">
        <f t="shared" si="64"/>
      </c>
      <c r="D41" s="58">
        <f t="shared" si="65"/>
      </c>
      <c r="E41" s="195">
        <f>'JLA事務局用　※触らないで下さい'!$B$6</f>
        <v>0</v>
      </c>
      <c r="F41" s="195">
        <f>'JLA事務局用　※触らないで下さい'!$C$6</f>
        <v>0</v>
      </c>
      <c r="G41" s="37" t="str">
        <f t="shared" si="25"/>
        <v>男</v>
      </c>
      <c r="H41" s="171" t="str">
        <f t="shared" si="10"/>
        <v>1900/01/00</v>
      </c>
      <c r="I41" s="37"/>
      <c r="J41" s="37">
        <f t="shared" si="11"/>
      </c>
      <c r="K41" s="37"/>
      <c r="L41" s="37"/>
      <c r="M41" s="57">
        <f t="shared" si="12"/>
      </c>
      <c r="N41" s="37" t="e">
        <f>JLA事務局用　※触らないで下さい!#REF!</f>
        <v>#REF!</v>
      </c>
      <c r="O41" s="37" t="e">
        <f>JLA事務局用　※触らないで下さい!#REF!</f>
        <v>#REF!</v>
      </c>
      <c r="P41" s="37"/>
      <c r="Q41" s="37"/>
      <c r="R41" s="37">
        <v>1</v>
      </c>
      <c r="S41" s="37" t="str">
        <f t="shared" si="66"/>
        <v>障害物ｽｲﾑ
200m</v>
      </c>
      <c r="T41" s="37" t="str">
        <f t="shared" si="13"/>
        <v>:.</v>
      </c>
      <c r="U41" s="37" t="str">
        <f t="shared" si="67"/>
        <v>ﾏﾈｷﾝｷｬﾘｰ
50m</v>
      </c>
      <c r="V41" s="37" t="str">
        <f t="shared" si="14"/>
        <v>:.</v>
      </c>
      <c r="W41" s="37" t="str">
        <f t="shared" si="68"/>
        <v>ﾚｽｷｭｰﾒﾄﾞﾚｰ100m</v>
      </c>
      <c r="X41" s="37" t="str">
        <f t="shared" si="15"/>
        <v>:.</v>
      </c>
      <c r="Y41" s="37" t="str">
        <f t="shared" si="69"/>
        <v>ﾏﾈｷﾝｷｬﾘｰ･
ｳｨｽﾞﾌｨﾝ
100m</v>
      </c>
      <c r="Z41" s="37" t="str">
        <f t="shared" si="16"/>
        <v>:.</v>
      </c>
      <c r="AA41" s="37" t="str">
        <f t="shared" si="70"/>
        <v>ﾏﾈｷﾝﾄｳ･
ｳｨｽﾞﾌｨﾝ
100m</v>
      </c>
      <c r="AB41" s="37" t="str">
        <f t="shared" si="17"/>
        <v>:.</v>
      </c>
      <c r="AC41" s="37" t="str">
        <f t="shared" si="71"/>
        <v>ｽｰﾊﾟｰﾗｲﾌｾｰﾊﾞｰ
200m</v>
      </c>
      <c r="AD41" s="37" t="str">
        <f t="shared" si="18"/>
        <v>:.</v>
      </c>
      <c r="AE41" s="37" t="e">
        <f>IF(AF41="","",#REF!)</f>
        <v>#REF!</v>
      </c>
      <c r="AF41" s="37" t="e">
        <f>IF(#REF!="","",#REF!)</f>
        <v>#REF!</v>
      </c>
      <c r="AG41" s="37"/>
      <c r="AH41" s="37"/>
      <c r="AI41" s="37"/>
      <c r="AJ41" s="37"/>
      <c r="AK41" s="37"/>
      <c r="AL41" s="37"/>
      <c r="AM41" s="37"/>
      <c r="AN41" s="57" t="s">
        <v>124</v>
      </c>
      <c r="AO41" s="219"/>
      <c r="AP41" s="220"/>
      <c r="AQ41" s="219"/>
      <c r="AR41" s="220"/>
      <c r="AS41" s="37" t="s">
        <v>25</v>
      </c>
      <c r="AT41" s="36"/>
      <c r="AU41" s="36"/>
      <c r="AV41" s="34"/>
      <c r="AW41" s="34"/>
      <c r="AX41" s="34"/>
      <c r="AY41" s="284"/>
      <c r="AZ41" s="34"/>
      <c r="BA41" s="34"/>
      <c r="BB41" s="34"/>
      <c r="BC41" s="35"/>
      <c r="BD41" s="37">
        <f>IF(BC41="","",DATEDIF(BC41,'様式 A-4（チーム情報・チームＰＲ）'!$G$2,"Y"))</f>
      </c>
      <c r="BE41" s="287"/>
      <c r="BF41" s="312"/>
      <c r="BG41" s="37"/>
      <c r="BH41" s="58"/>
      <c r="BI41" s="289"/>
      <c r="BJ41" s="309" t="s">
        <v>689</v>
      </c>
      <c r="BK41" s="290"/>
      <c r="BL41" s="309" t="s">
        <v>690</v>
      </c>
      <c r="BM41" s="291"/>
      <c r="BN41" s="289"/>
      <c r="BO41" s="309" t="s">
        <v>689</v>
      </c>
      <c r="BP41" s="290"/>
      <c r="BQ41" s="309" t="s">
        <v>690</v>
      </c>
      <c r="BR41" s="291"/>
      <c r="BS41" s="289"/>
      <c r="BT41" s="309" t="s">
        <v>689</v>
      </c>
      <c r="BU41" s="290"/>
      <c r="BV41" s="309" t="s">
        <v>690</v>
      </c>
      <c r="BW41" s="291"/>
      <c r="BX41" s="289"/>
      <c r="BY41" s="309" t="s">
        <v>689</v>
      </c>
      <c r="BZ41" s="290"/>
      <c r="CA41" s="309" t="s">
        <v>690</v>
      </c>
      <c r="CB41" s="291"/>
      <c r="CC41" s="289"/>
      <c r="CD41" s="309" t="s">
        <v>689</v>
      </c>
      <c r="CE41" s="290"/>
      <c r="CF41" s="309" t="s">
        <v>690</v>
      </c>
      <c r="CG41" s="291"/>
      <c r="CH41" s="289"/>
      <c r="CI41" s="309" t="s">
        <v>689</v>
      </c>
      <c r="CJ41" s="290"/>
      <c r="CK41" s="309" t="s">
        <v>690</v>
      </c>
      <c r="CL41" s="291"/>
      <c r="CM41" s="203"/>
      <c r="CN41" s="203"/>
      <c r="CO41" s="204"/>
      <c r="CP41" s="313" t="str">
        <f t="shared" si="26"/>
        <v>:.</v>
      </c>
      <c r="CQ41" s="313" t="str">
        <f t="shared" si="27"/>
        <v>:.</v>
      </c>
      <c r="CR41" s="313" t="str">
        <f t="shared" si="28"/>
        <v>:.</v>
      </c>
      <c r="CS41" s="313" t="str">
        <f t="shared" si="29"/>
        <v>:.</v>
      </c>
      <c r="CT41" s="313" t="str">
        <f t="shared" si="30"/>
        <v>:.</v>
      </c>
      <c r="CU41" s="313" t="str">
        <f t="shared" si="31"/>
        <v>:.</v>
      </c>
      <c r="CV41" s="314">
        <f t="shared" si="19"/>
        <v>1</v>
      </c>
      <c r="CW41" s="314">
        <f t="shared" si="20"/>
        <v>1</v>
      </c>
      <c r="CX41" s="314">
        <f t="shared" si="21"/>
        <v>1</v>
      </c>
      <c r="CY41" s="314">
        <f t="shared" si="22"/>
        <v>1</v>
      </c>
      <c r="CZ41" s="314">
        <f t="shared" si="23"/>
        <v>1</v>
      </c>
      <c r="DA41" s="314">
        <f t="shared" si="24"/>
        <v>1</v>
      </c>
      <c r="DB41" s="315">
        <f t="shared" si="32"/>
        <v>6</v>
      </c>
      <c r="DC41" s="37">
        <f t="shared" si="33"/>
        <v>0</v>
      </c>
      <c r="DD41" s="59">
        <f t="shared" si="72"/>
        <v>0</v>
      </c>
      <c r="DE41" s="59">
        <f t="shared" si="73"/>
        <v>0</v>
      </c>
      <c r="DG41" s="371">
        <f t="shared" si="34"/>
        <v>0</v>
      </c>
      <c r="DH41" s="371">
        <f t="shared" si="35"/>
        <v>0</v>
      </c>
      <c r="DI41" s="371">
        <f t="shared" si="36"/>
        <v>0</v>
      </c>
      <c r="DJ41" s="371">
        <f t="shared" si="37"/>
        <v>0</v>
      </c>
      <c r="DK41" s="371">
        <f t="shared" si="38"/>
        <v>0</v>
      </c>
      <c r="DL41" s="371">
        <f t="shared" si="39"/>
        <v>0</v>
      </c>
      <c r="DM41" s="371">
        <f t="shared" si="40"/>
        <v>0</v>
      </c>
      <c r="DN41" s="371">
        <f t="shared" si="41"/>
        <v>0</v>
      </c>
      <c r="DO41" s="371">
        <f t="shared" si="42"/>
        <v>0</v>
      </c>
      <c r="DP41" s="371">
        <f t="shared" si="43"/>
        <v>0</v>
      </c>
      <c r="DQ41" s="371">
        <f t="shared" si="44"/>
        <v>0</v>
      </c>
      <c r="DR41" s="371">
        <f t="shared" si="45"/>
        <v>0</v>
      </c>
      <c r="DS41" s="371">
        <f t="shared" si="46"/>
        <v>0</v>
      </c>
      <c r="DT41" s="371">
        <f t="shared" si="47"/>
        <v>0</v>
      </c>
      <c r="DU41" s="371">
        <f t="shared" si="48"/>
        <v>0</v>
      </c>
      <c r="DV41" s="371">
        <f t="shared" si="49"/>
        <v>0</v>
      </c>
      <c r="DW41" s="371">
        <f t="shared" si="50"/>
        <v>0</v>
      </c>
      <c r="DX41" s="371">
        <f t="shared" si="51"/>
        <v>0</v>
      </c>
      <c r="DY41" s="371">
        <f t="shared" si="52"/>
        <v>0</v>
      </c>
      <c r="DZ41" s="371">
        <f t="shared" si="53"/>
        <v>0</v>
      </c>
      <c r="EA41" s="371">
        <f t="shared" si="54"/>
        <v>0</v>
      </c>
      <c r="EB41" s="371">
        <f t="shared" si="55"/>
        <v>0</v>
      </c>
      <c r="EC41" s="371">
        <f t="shared" si="56"/>
        <v>0</v>
      </c>
      <c r="ED41" s="371">
        <f t="shared" si="57"/>
        <v>0</v>
      </c>
      <c r="EE41" s="371">
        <f t="shared" si="58"/>
        <v>0</v>
      </c>
      <c r="EF41" s="371">
        <f t="shared" si="59"/>
        <v>0</v>
      </c>
      <c r="EG41" s="371">
        <f t="shared" si="60"/>
        <v>0</v>
      </c>
      <c r="EH41" s="371">
        <f t="shared" si="61"/>
        <v>0</v>
      </c>
      <c r="EI41" s="371">
        <f t="shared" si="62"/>
        <v>0</v>
      </c>
      <c r="EJ41" s="371">
        <f t="shared" si="63"/>
        <v>0</v>
      </c>
      <c r="EK41" s="56" t="s">
        <v>727</v>
      </c>
    </row>
    <row r="42" spans="1:141" ht="54" customHeight="1">
      <c r="A42" s="37">
        <f>IF('JLA事務局用　※触らないで下さい'!$A$6="","",'JLA事務局用　※触らないで下さい'!$A$6)</f>
      </c>
      <c r="B42" s="171"/>
      <c r="C42" s="58">
        <f t="shared" si="64"/>
      </c>
      <c r="D42" s="58">
        <f t="shared" si="65"/>
      </c>
      <c r="E42" s="195">
        <f>'JLA事務局用　※触らないで下さい'!$B$6</f>
        <v>0</v>
      </c>
      <c r="F42" s="195">
        <f>'JLA事務局用　※触らないで下さい'!$C$6</f>
        <v>0</v>
      </c>
      <c r="G42" s="37" t="str">
        <f t="shared" si="25"/>
        <v>男</v>
      </c>
      <c r="H42" s="171" t="str">
        <f t="shared" si="10"/>
        <v>1900/01/00</v>
      </c>
      <c r="I42" s="37"/>
      <c r="J42" s="37">
        <f t="shared" si="11"/>
      </c>
      <c r="K42" s="37"/>
      <c r="L42" s="37"/>
      <c r="M42" s="57">
        <f t="shared" si="12"/>
      </c>
      <c r="N42" s="37" t="e">
        <f>JLA事務局用　※触らないで下さい!#REF!</f>
        <v>#REF!</v>
      </c>
      <c r="O42" s="37" t="e">
        <f>JLA事務局用　※触らないで下さい!#REF!</f>
        <v>#REF!</v>
      </c>
      <c r="P42" s="37"/>
      <c r="Q42" s="37"/>
      <c r="R42" s="37">
        <v>1</v>
      </c>
      <c r="S42" s="37" t="str">
        <f t="shared" si="66"/>
        <v>障害物ｽｲﾑ
200m</v>
      </c>
      <c r="T42" s="37" t="str">
        <f t="shared" si="13"/>
        <v>:.</v>
      </c>
      <c r="U42" s="37" t="str">
        <f t="shared" si="67"/>
        <v>ﾏﾈｷﾝｷｬﾘｰ
50m</v>
      </c>
      <c r="V42" s="37" t="str">
        <f t="shared" si="14"/>
        <v>:.</v>
      </c>
      <c r="W42" s="37" t="str">
        <f t="shared" si="68"/>
        <v>ﾚｽｷｭｰﾒﾄﾞﾚｰ100m</v>
      </c>
      <c r="X42" s="37" t="str">
        <f t="shared" si="15"/>
        <v>:.</v>
      </c>
      <c r="Y42" s="37" t="str">
        <f t="shared" si="69"/>
        <v>ﾏﾈｷﾝｷｬﾘｰ･
ｳｨｽﾞﾌｨﾝ
100m</v>
      </c>
      <c r="Z42" s="37" t="str">
        <f t="shared" si="16"/>
        <v>:.</v>
      </c>
      <c r="AA42" s="37" t="str">
        <f t="shared" si="70"/>
        <v>ﾏﾈｷﾝﾄｳ･
ｳｨｽﾞﾌｨﾝ
100m</v>
      </c>
      <c r="AB42" s="37" t="str">
        <f t="shared" si="17"/>
        <v>:.</v>
      </c>
      <c r="AC42" s="37" t="str">
        <f t="shared" si="71"/>
        <v>ｽｰﾊﾟｰﾗｲﾌｾｰﾊﾞｰ
200m</v>
      </c>
      <c r="AD42" s="37" t="str">
        <f t="shared" si="18"/>
        <v>:.</v>
      </c>
      <c r="AE42" s="37" t="e">
        <f>IF(AF42="","",#REF!)</f>
        <v>#REF!</v>
      </c>
      <c r="AF42" s="37" t="e">
        <f>IF(#REF!="","",#REF!)</f>
        <v>#REF!</v>
      </c>
      <c r="AG42" s="37"/>
      <c r="AH42" s="37"/>
      <c r="AI42" s="37"/>
      <c r="AJ42" s="37"/>
      <c r="AK42" s="37"/>
      <c r="AL42" s="37"/>
      <c r="AM42" s="37"/>
      <c r="AN42" s="57" t="s">
        <v>125</v>
      </c>
      <c r="AO42" s="219"/>
      <c r="AP42" s="220"/>
      <c r="AQ42" s="219"/>
      <c r="AR42" s="220"/>
      <c r="AS42" s="37" t="s">
        <v>25</v>
      </c>
      <c r="AT42" s="36"/>
      <c r="AU42" s="36"/>
      <c r="AV42" s="34"/>
      <c r="AW42" s="34"/>
      <c r="AX42" s="34"/>
      <c r="AY42" s="284"/>
      <c r="AZ42" s="34"/>
      <c r="BA42" s="34"/>
      <c r="BB42" s="34"/>
      <c r="BC42" s="35"/>
      <c r="BD42" s="37">
        <f>IF(BC42="","",DATEDIF(BC42,'様式 A-4（チーム情報・チームＰＲ）'!$G$2,"Y"))</f>
      </c>
      <c r="BE42" s="287"/>
      <c r="BF42" s="312"/>
      <c r="BG42" s="37"/>
      <c r="BH42" s="58"/>
      <c r="BI42" s="289"/>
      <c r="BJ42" s="309" t="s">
        <v>689</v>
      </c>
      <c r="BK42" s="290"/>
      <c r="BL42" s="309" t="s">
        <v>690</v>
      </c>
      <c r="BM42" s="291"/>
      <c r="BN42" s="289"/>
      <c r="BO42" s="309" t="s">
        <v>689</v>
      </c>
      <c r="BP42" s="290"/>
      <c r="BQ42" s="309" t="s">
        <v>690</v>
      </c>
      <c r="BR42" s="291"/>
      <c r="BS42" s="289"/>
      <c r="BT42" s="309" t="s">
        <v>689</v>
      </c>
      <c r="BU42" s="290"/>
      <c r="BV42" s="309" t="s">
        <v>690</v>
      </c>
      <c r="BW42" s="291"/>
      <c r="BX42" s="289"/>
      <c r="BY42" s="309" t="s">
        <v>689</v>
      </c>
      <c r="BZ42" s="290"/>
      <c r="CA42" s="309" t="s">
        <v>690</v>
      </c>
      <c r="CB42" s="291"/>
      <c r="CC42" s="289"/>
      <c r="CD42" s="309" t="s">
        <v>689</v>
      </c>
      <c r="CE42" s="290"/>
      <c r="CF42" s="309" t="s">
        <v>690</v>
      </c>
      <c r="CG42" s="291"/>
      <c r="CH42" s="289"/>
      <c r="CI42" s="309" t="s">
        <v>689</v>
      </c>
      <c r="CJ42" s="290"/>
      <c r="CK42" s="309" t="s">
        <v>690</v>
      </c>
      <c r="CL42" s="291"/>
      <c r="CM42" s="203"/>
      <c r="CN42" s="203"/>
      <c r="CO42" s="204"/>
      <c r="CP42" s="313" t="str">
        <f t="shared" si="26"/>
        <v>:.</v>
      </c>
      <c r="CQ42" s="313" t="str">
        <f t="shared" si="27"/>
        <v>:.</v>
      </c>
      <c r="CR42" s="313" t="str">
        <f t="shared" si="28"/>
        <v>:.</v>
      </c>
      <c r="CS42" s="313" t="str">
        <f t="shared" si="29"/>
        <v>:.</v>
      </c>
      <c r="CT42" s="313" t="str">
        <f t="shared" si="30"/>
        <v>:.</v>
      </c>
      <c r="CU42" s="313" t="str">
        <f t="shared" si="31"/>
        <v>:.</v>
      </c>
      <c r="CV42" s="314">
        <f aca="true" t="shared" si="74" ref="CV42:CV99">COUNTIF(CP42,":.")</f>
        <v>1</v>
      </c>
      <c r="CW42" s="314">
        <f aca="true" t="shared" si="75" ref="CW42:CW99">COUNTIF(CQ42,":.")</f>
        <v>1</v>
      </c>
      <c r="CX42" s="314">
        <f aca="true" t="shared" si="76" ref="CX42:CX99">COUNTIF(CR42,":.")</f>
        <v>1</v>
      </c>
      <c r="CY42" s="314">
        <f aca="true" t="shared" si="77" ref="CY42:CY99">COUNTIF(CS42,":.")</f>
        <v>1</v>
      </c>
      <c r="CZ42" s="314">
        <f aca="true" t="shared" si="78" ref="CZ42:CZ99">COUNTIF(CT42,":.")</f>
        <v>1</v>
      </c>
      <c r="DA42" s="314">
        <f aca="true" t="shared" si="79" ref="DA42:DA99">COUNTIF(CU42,":.")</f>
        <v>1</v>
      </c>
      <c r="DB42" s="315">
        <f t="shared" si="32"/>
        <v>6</v>
      </c>
      <c r="DC42" s="37">
        <f t="shared" si="33"/>
        <v>0</v>
      </c>
      <c r="DD42" s="59">
        <f t="shared" si="72"/>
        <v>0</v>
      </c>
      <c r="DE42" s="59">
        <f t="shared" si="73"/>
        <v>0</v>
      </c>
      <c r="DG42" s="371">
        <f t="shared" si="34"/>
        <v>0</v>
      </c>
      <c r="DH42" s="371">
        <f t="shared" si="35"/>
        <v>0</v>
      </c>
      <c r="DI42" s="371">
        <f t="shared" si="36"/>
        <v>0</v>
      </c>
      <c r="DJ42" s="371">
        <f t="shared" si="37"/>
        <v>0</v>
      </c>
      <c r="DK42" s="371">
        <f t="shared" si="38"/>
        <v>0</v>
      </c>
      <c r="DL42" s="371">
        <f t="shared" si="39"/>
        <v>0</v>
      </c>
      <c r="DM42" s="371">
        <f t="shared" si="40"/>
        <v>0</v>
      </c>
      <c r="DN42" s="371">
        <f t="shared" si="41"/>
        <v>0</v>
      </c>
      <c r="DO42" s="371">
        <f t="shared" si="42"/>
        <v>0</v>
      </c>
      <c r="DP42" s="371">
        <f t="shared" si="43"/>
        <v>0</v>
      </c>
      <c r="DQ42" s="371">
        <f t="shared" si="44"/>
        <v>0</v>
      </c>
      <c r="DR42" s="371">
        <f t="shared" si="45"/>
        <v>0</v>
      </c>
      <c r="DS42" s="371">
        <f t="shared" si="46"/>
        <v>0</v>
      </c>
      <c r="DT42" s="371">
        <f t="shared" si="47"/>
        <v>0</v>
      </c>
      <c r="DU42" s="371">
        <f t="shared" si="48"/>
        <v>0</v>
      </c>
      <c r="DV42" s="371">
        <f t="shared" si="49"/>
        <v>0</v>
      </c>
      <c r="DW42" s="371">
        <f t="shared" si="50"/>
        <v>0</v>
      </c>
      <c r="DX42" s="371">
        <f t="shared" si="51"/>
        <v>0</v>
      </c>
      <c r="DY42" s="371">
        <f t="shared" si="52"/>
        <v>0</v>
      </c>
      <c r="DZ42" s="371">
        <f t="shared" si="53"/>
        <v>0</v>
      </c>
      <c r="EA42" s="371">
        <f t="shared" si="54"/>
        <v>0</v>
      </c>
      <c r="EB42" s="371">
        <f t="shared" si="55"/>
        <v>0</v>
      </c>
      <c r="EC42" s="371">
        <f t="shared" si="56"/>
        <v>0</v>
      </c>
      <c r="ED42" s="371">
        <f t="shared" si="57"/>
        <v>0</v>
      </c>
      <c r="EE42" s="371">
        <f t="shared" si="58"/>
        <v>0</v>
      </c>
      <c r="EF42" s="371">
        <f t="shared" si="59"/>
        <v>0</v>
      </c>
      <c r="EG42" s="371">
        <f t="shared" si="60"/>
        <v>0</v>
      </c>
      <c r="EH42" s="371">
        <f t="shared" si="61"/>
        <v>0</v>
      </c>
      <c r="EI42" s="371">
        <f t="shared" si="62"/>
        <v>0</v>
      </c>
      <c r="EJ42" s="371">
        <f t="shared" si="63"/>
        <v>0</v>
      </c>
      <c r="EK42" s="56" t="s">
        <v>728</v>
      </c>
    </row>
    <row r="43" spans="1:141" ht="54" customHeight="1">
      <c r="A43" s="37">
        <f>IF('JLA事務局用　※触らないで下さい'!$A$6="","",'JLA事務局用　※触らないで下さい'!$A$6)</f>
      </c>
      <c r="B43" s="171"/>
      <c r="C43" s="58">
        <f t="shared" si="64"/>
      </c>
      <c r="D43" s="58">
        <f t="shared" si="65"/>
      </c>
      <c r="E43" s="195">
        <f>'JLA事務局用　※触らないで下さい'!$B$6</f>
        <v>0</v>
      </c>
      <c r="F43" s="195">
        <f>'JLA事務局用　※触らないで下さい'!$C$6</f>
        <v>0</v>
      </c>
      <c r="G43" s="37" t="str">
        <f t="shared" si="25"/>
        <v>男</v>
      </c>
      <c r="H43" s="171" t="str">
        <f t="shared" si="10"/>
        <v>1900/01/00</v>
      </c>
      <c r="I43" s="37"/>
      <c r="J43" s="37">
        <f t="shared" si="11"/>
      </c>
      <c r="K43" s="37"/>
      <c r="L43" s="37"/>
      <c r="M43" s="57">
        <f t="shared" si="12"/>
      </c>
      <c r="N43" s="37" t="e">
        <f>JLA事務局用　※触らないで下さい!#REF!</f>
        <v>#REF!</v>
      </c>
      <c r="O43" s="37" t="e">
        <f>JLA事務局用　※触らないで下さい!#REF!</f>
        <v>#REF!</v>
      </c>
      <c r="P43" s="37"/>
      <c r="Q43" s="37"/>
      <c r="R43" s="37">
        <v>1</v>
      </c>
      <c r="S43" s="37" t="str">
        <f t="shared" si="66"/>
        <v>障害物ｽｲﾑ
200m</v>
      </c>
      <c r="T43" s="37" t="str">
        <f t="shared" si="13"/>
        <v>:.</v>
      </c>
      <c r="U43" s="37" t="str">
        <f t="shared" si="67"/>
        <v>ﾏﾈｷﾝｷｬﾘｰ
50m</v>
      </c>
      <c r="V43" s="37" t="str">
        <f t="shared" si="14"/>
        <v>:.</v>
      </c>
      <c r="W43" s="37" t="str">
        <f t="shared" si="68"/>
        <v>ﾚｽｷｭｰﾒﾄﾞﾚｰ100m</v>
      </c>
      <c r="X43" s="37" t="str">
        <f t="shared" si="15"/>
        <v>:.</v>
      </c>
      <c r="Y43" s="37" t="str">
        <f t="shared" si="69"/>
        <v>ﾏﾈｷﾝｷｬﾘｰ･
ｳｨｽﾞﾌｨﾝ
100m</v>
      </c>
      <c r="Z43" s="37" t="str">
        <f t="shared" si="16"/>
        <v>:.</v>
      </c>
      <c r="AA43" s="37" t="str">
        <f t="shared" si="70"/>
        <v>ﾏﾈｷﾝﾄｳ･
ｳｨｽﾞﾌｨﾝ
100m</v>
      </c>
      <c r="AB43" s="37" t="str">
        <f t="shared" si="17"/>
        <v>:.</v>
      </c>
      <c r="AC43" s="37" t="str">
        <f t="shared" si="71"/>
        <v>ｽｰﾊﾟｰﾗｲﾌｾｰﾊﾞｰ
200m</v>
      </c>
      <c r="AD43" s="37" t="str">
        <f t="shared" si="18"/>
        <v>:.</v>
      </c>
      <c r="AE43" s="37" t="e">
        <f>IF(AF43="","",#REF!)</f>
        <v>#REF!</v>
      </c>
      <c r="AF43" s="37" t="e">
        <f>IF(#REF!="","",#REF!)</f>
        <v>#REF!</v>
      </c>
      <c r="AG43" s="37"/>
      <c r="AH43" s="37"/>
      <c r="AI43" s="37"/>
      <c r="AJ43" s="37"/>
      <c r="AK43" s="37"/>
      <c r="AL43" s="37"/>
      <c r="AM43" s="37"/>
      <c r="AN43" s="57" t="s">
        <v>126</v>
      </c>
      <c r="AO43" s="219"/>
      <c r="AP43" s="220"/>
      <c r="AQ43" s="219"/>
      <c r="AR43" s="220"/>
      <c r="AS43" s="37" t="s">
        <v>25</v>
      </c>
      <c r="AT43" s="36"/>
      <c r="AU43" s="36"/>
      <c r="AV43" s="34"/>
      <c r="AW43" s="34"/>
      <c r="AX43" s="34"/>
      <c r="AY43" s="284"/>
      <c r="AZ43" s="34"/>
      <c r="BA43" s="34"/>
      <c r="BB43" s="34"/>
      <c r="BC43" s="35"/>
      <c r="BD43" s="37">
        <f>IF(BC43="","",DATEDIF(BC43,'様式 A-4（チーム情報・チームＰＲ）'!$G$2,"Y"))</f>
      </c>
      <c r="BE43" s="287"/>
      <c r="BF43" s="312"/>
      <c r="BG43" s="37"/>
      <c r="BH43" s="58"/>
      <c r="BI43" s="289"/>
      <c r="BJ43" s="309" t="s">
        <v>689</v>
      </c>
      <c r="BK43" s="290"/>
      <c r="BL43" s="309" t="s">
        <v>690</v>
      </c>
      <c r="BM43" s="291"/>
      <c r="BN43" s="289"/>
      <c r="BO43" s="309" t="s">
        <v>689</v>
      </c>
      <c r="BP43" s="290"/>
      <c r="BQ43" s="309" t="s">
        <v>690</v>
      </c>
      <c r="BR43" s="291"/>
      <c r="BS43" s="289"/>
      <c r="BT43" s="309" t="s">
        <v>689</v>
      </c>
      <c r="BU43" s="290"/>
      <c r="BV43" s="309" t="s">
        <v>690</v>
      </c>
      <c r="BW43" s="291"/>
      <c r="BX43" s="289"/>
      <c r="BY43" s="309" t="s">
        <v>689</v>
      </c>
      <c r="BZ43" s="290"/>
      <c r="CA43" s="309" t="s">
        <v>690</v>
      </c>
      <c r="CB43" s="291"/>
      <c r="CC43" s="289"/>
      <c r="CD43" s="309" t="s">
        <v>689</v>
      </c>
      <c r="CE43" s="290"/>
      <c r="CF43" s="309" t="s">
        <v>690</v>
      </c>
      <c r="CG43" s="291"/>
      <c r="CH43" s="289"/>
      <c r="CI43" s="309" t="s">
        <v>689</v>
      </c>
      <c r="CJ43" s="290"/>
      <c r="CK43" s="309" t="s">
        <v>690</v>
      </c>
      <c r="CL43" s="291"/>
      <c r="CM43" s="203"/>
      <c r="CN43" s="203"/>
      <c r="CO43" s="204"/>
      <c r="CP43" s="313" t="str">
        <f t="shared" si="26"/>
        <v>:.</v>
      </c>
      <c r="CQ43" s="313" t="str">
        <f t="shared" si="27"/>
        <v>:.</v>
      </c>
      <c r="CR43" s="313" t="str">
        <f t="shared" si="28"/>
        <v>:.</v>
      </c>
      <c r="CS43" s="313" t="str">
        <f t="shared" si="29"/>
        <v>:.</v>
      </c>
      <c r="CT43" s="313" t="str">
        <f t="shared" si="30"/>
        <v>:.</v>
      </c>
      <c r="CU43" s="313" t="str">
        <f t="shared" si="31"/>
        <v>:.</v>
      </c>
      <c r="CV43" s="314">
        <f t="shared" si="74"/>
        <v>1</v>
      </c>
      <c r="CW43" s="314">
        <f t="shared" si="75"/>
        <v>1</v>
      </c>
      <c r="CX43" s="314">
        <f t="shared" si="76"/>
        <v>1</v>
      </c>
      <c r="CY43" s="314">
        <f t="shared" si="77"/>
        <v>1</v>
      </c>
      <c r="CZ43" s="314">
        <f t="shared" si="78"/>
        <v>1</v>
      </c>
      <c r="DA43" s="314">
        <f t="shared" si="79"/>
        <v>1</v>
      </c>
      <c r="DB43" s="315">
        <f t="shared" si="32"/>
        <v>6</v>
      </c>
      <c r="DC43" s="37">
        <f t="shared" si="33"/>
        <v>0</v>
      </c>
      <c r="DD43" s="59">
        <f t="shared" si="72"/>
        <v>0</v>
      </c>
      <c r="DE43" s="59">
        <f t="shared" si="73"/>
        <v>0</v>
      </c>
      <c r="DG43" s="371">
        <f t="shared" si="34"/>
        <v>0</v>
      </c>
      <c r="DH43" s="371">
        <f t="shared" si="35"/>
        <v>0</v>
      </c>
      <c r="DI43" s="371">
        <f t="shared" si="36"/>
        <v>0</v>
      </c>
      <c r="DJ43" s="371">
        <f t="shared" si="37"/>
        <v>0</v>
      </c>
      <c r="DK43" s="371">
        <f t="shared" si="38"/>
        <v>0</v>
      </c>
      <c r="DL43" s="371">
        <f t="shared" si="39"/>
        <v>0</v>
      </c>
      <c r="DM43" s="371">
        <f t="shared" si="40"/>
        <v>0</v>
      </c>
      <c r="DN43" s="371">
        <f t="shared" si="41"/>
        <v>0</v>
      </c>
      <c r="DO43" s="371">
        <f t="shared" si="42"/>
        <v>0</v>
      </c>
      <c r="DP43" s="371">
        <f t="shared" si="43"/>
        <v>0</v>
      </c>
      <c r="DQ43" s="371">
        <f t="shared" si="44"/>
        <v>0</v>
      </c>
      <c r="DR43" s="371">
        <f t="shared" si="45"/>
        <v>0</v>
      </c>
      <c r="DS43" s="371">
        <f t="shared" si="46"/>
        <v>0</v>
      </c>
      <c r="DT43" s="371">
        <f t="shared" si="47"/>
        <v>0</v>
      </c>
      <c r="DU43" s="371">
        <f t="shared" si="48"/>
        <v>0</v>
      </c>
      <c r="DV43" s="371">
        <f t="shared" si="49"/>
        <v>0</v>
      </c>
      <c r="DW43" s="371">
        <f t="shared" si="50"/>
        <v>0</v>
      </c>
      <c r="DX43" s="371">
        <f t="shared" si="51"/>
        <v>0</v>
      </c>
      <c r="DY43" s="371">
        <f t="shared" si="52"/>
        <v>0</v>
      </c>
      <c r="DZ43" s="371">
        <f t="shared" si="53"/>
        <v>0</v>
      </c>
      <c r="EA43" s="371">
        <f t="shared" si="54"/>
        <v>0</v>
      </c>
      <c r="EB43" s="371">
        <f t="shared" si="55"/>
        <v>0</v>
      </c>
      <c r="EC43" s="371">
        <f t="shared" si="56"/>
        <v>0</v>
      </c>
      <c r="ED43" s="371">
        <f t="shared" si="57"/>
        <v>0</v>
      </c>
      <c r="EE43" s="371">
        <f t="shared" si="58"/>
        <v>0</v>
      </c>
      <c r="EF43" s="371">
        <f t="shared" si="59"/>
        <v>0</v>
      </c>
      <c r="EG43" s="371">
        <f t="shared" si="60"/>
        <v>0</v>
      </c>
      <c r="EH43" s="371">
        <f t="shared" si="61"/>
        <v>0</v>
      </c>
      <c r="EI43" s="371">
        <f t="shared" si="62"/>
        <v>0</v>
      </c>
      <c r="EJ43" s="371">
        <f t="shared" si="63"/>
        <v>0</v>
      </c>
      <c r="EK43" s="56" t="s">
        <v>729</v>
      </c>
    </row>
    <row r="44" spans="1:141" ht="54" customHeight="1">
      <c r="A44" s="37">
        <f>IF('JLA事務局用　※触らないで下さい'!$A$6="","",'JLA事務局用　※触らないで下さい'!$A$6)</f>
      </c>
      <c r="B44" s="171"/>
      <c r="C44" s="58">
        <f t="shared" si="64"/>
      </c>
      <c r="D44" s="58">
        <f t="shared" si="65"/>
      </c>
      <c r="E44" s="195">
        <f>'JLA事務局用　※触らないで下さい'!$B$6</f>
        <v>0</v>
      </c>
      <c r="F44" s="195">
        <f>'JLA事務局用　※触らないで下さい'!$C$6</f>
        <v>0</v>
      </c>
      <c r="G44" s="37" t="str">
        <f aca="true" t="shared" si="80" ref="G44:G53">AS44</f>
        <v>男</v>
      </c>
      <c r="H44" s="171" t="str">
        <f aca="true" t="shared" si="81" ref="H44:H53">TEXT(BC44,"yyyy/mm/dd")</f>
        <v>1900/01/00</v>
      </c>
      <c r="I44" s="37"/>
      <c r="J44" s="37">
        <f aca="true" t="shared" si="82" ref="J44:J53">IF(BA44="","",BA44)</f>
      </c>
      <c r="K44" s="37"/>
      <c r="L44" s="37"/>
      <c r="M44" s="57">
        <f aca="true" t="shared" si="83" ref="M44:M53">MID(AU44,2,7)</f>
      </c>
      <c r="N44" s="37" t="e">
        <f>JLA事務局用　※触らないで下さい!#REF!</f>
        <v>#REF!</v>
      </c>
      <c r="O44" s="37" t="e">
        <f>JLA事務局用　※触らないで下さい!#REF!</f>
        <v>#REF!</v>
      </c>
      <c r="P44" s="37"/>
      <c r="Q44" s="37"/>
      <c r="R44" s="37">
        <v>1</v>
      </c>
      <c r="S44" s="37" t="str">
        <f t="shared" si="66"/>
        <v>障害物ｽｲﾑ
200m</v>
      </c>
      <c r="T44" s="37" t="str">
        <f aca="true" t="shared" si="84" ref="T44:T53">IF(CP44="","",CP44)</f>
        <v>:.</v>
      </c>
      <c r="U44" s="37" t="str">
        <f t="shared" si="67"/>
        <v>ﾏﾈｷﾝｷｬﾘｰ
50m</v>
      </c>
      <c r="V44" s="37" t="str">
        <f aca="true" t="shared" si="85" ref="V44:V53">IF(CQ44="","",CQ44)</f>
        <v>:.</v>
      </c>
      <c r="W44" s="37" t="str">
        <f t="shared" si="68"/>
        <v>ﾚｽｷｭｰﾒﾄﾞﾚｰ100m</v>
      </c>
      <c r="X44" s="37" t="str">
        <f aca="true" t="shared" si="86" ref="X44:X53">IF(CR44="","",CR44)</f>
        <v>:.</v>
      </c>
      <c r="Y44" s="37" t="str">
        <f t="shared" si="69"/>
        <v>ﾏﾈｷﾝｷｬﾘｰ･
ｳｨｽﾞﾌｨﾝ
100m</v>
      </c>
      <c r="Z44" s="37" t="str">
        <f aca="true" t="shared" si="87" ref="Z44:Z53">IF(CS44="","",CS44)</f>
        <v>:.</v>
      </c>
      <c r="AA44" s="37" t="str">
        <f t="shared" si="70"/>
        <v>ﾏﾈｷﾝﾄｳ･
ｳｨｽﾞﾌｨﾝ
100m</v>
      </c>
      <c r="AB44" s="37" t="str">
        <f aca="true" t="shared" si="88" ref="AB44:AB53">IF(CT44="","",CT44)</f>
        <v>:.</v>
      </c>
      <c r="AC44" s="37" t="str">
        <f t="shared" si="71"/>
        <v>ｽｰﾊﾟｰﾗｲﾌｾｰﾊﾞｰ
200m</v>
      </c>
      <c r="AD44" s="37" t="str">
        <f aca="true" t="shared" si="89" ref="AD44:AD53">IF(CU44="","",CU44)</f>
        <v>:.</v>
      </c>
      <c r="AE44" s="37" t="e">
        <f>IF(AF44="","",#REF!)</f>
        <v>#REF!</v>
      </c>
      <c r="AF44" s="37" t="e">
        <f>IF(#REF!="","",#REF!)</f>
        <v>#REF!</v>
      </c>
      <c r="AG44" s="37"/>
      <c r="AH44" s="37"/>
      <c r="AI44" s="37"/>
      <c r="AJ44" s="37"/>
      <c r="AK44" s="37"/>
      <c r="AL44" s="37"/>
      <c r="AM44" s="37"/>
      <c r="AN44" s="57" t="s">
        <v>127</v>
      </c>
      <c r="AO44" s="219"/>
      <c r="AP44" s="220"/>
      <c r="AQ44" s="219"/>
      <c r="AR44" s="220"/>
      <c r="AS44" s="37" t="s">
        <v>25</v>
      </c>
      <c r="AT44" s="36"/>
      <c r="AU44" s="36"/>
      <c r="AV44" s="34"/>
      <c r="AW44" s="34"/>
      <c r="AX44" s="34"/>
      <c r="AY44" s="284"/>
      <c r="AZ44" s="34"/>
      <c r="BA44" s="34"/>
      <c r="BB44" s="34"/>
      <c r="BC44" s="35"/>
      <c r="BD44" s="37">
        <f>IF(BC44="","",DATEDIF(BC44,'様式 A-4（チーム情報・チームＰＲ）'!$G$2,"Y"))</f>
      </c>
      <c r="BE44" s="287"/>
      <c r="BF44" s="312"/>
      <c r="BG44" s="37"/>
      <c r="BH44" s="58"/>
      <c r="BI44" s="289"/>
      <c r="BJ44" s="309" t="s">
        <v>689</v>
      </c>
      <c r="BK44" s="290"/>
      <c r="BL44" s="309" t="s">
        <v>690</v>
      </c>
      <c r="BM44" s="291"/>
      <c r="BN44" s="289"/>
      <c r="BO44" s="309" t="s">
        <v>689</v>
      </c>
      <c r="BP44" s="290"/>
      <c r="BQ44" s="309" t="s">
        <v>690</v>
      </c>
      <c r="BR44" s="291"/>
      <c r="BS44" s="289"/>
      <c r="BT44" s="309" t="s">
        <v>689</v>
      </c>
      <c r="BU44" s="290"/>
      <c r="BV44" s="309" t="s">
        <v>690</v>
      </c>
      <c r="BW44" s="291"/>
      <c r="BX44" s="289"/>
      <c r="BY44" s="309" t="s">
        <v>689</v>
      </c>
      <c r="BZ44" s="290"/>
      <c r="CA44" s="309" t="s">
        <v>690</v>
      </c>
      <c r="CB44" s="291"/>
      <c r="CC44" s="289"/>
      <c r="CD44" s="309" t="s">
        <v>689</v>
      </c>
      <c r="CE44" s="290"/>
      <c r="CF44" s="309" t="s">
        <v>690</v>
      </c>
      <c r="CG44" s="291"/>
      <c r="CH44" s="289"/>
      <c r="CI44" s="309" t="s">
        <v>689</v>
      </c>
      <c r="CJ44" s="290"/>
      <c r="CK44" s="309" t="s">
        <v>690</v>
      </c>
      <c r="CL44" s="291"/>
      <c r="CM44" s="203"/>
      <c r="CN44" s="203"/>
      <c r="CO44" s="204"/>
      <c r="CP44" s="313" t="str">
        <f aca="true" t="shared" si="90" ref="CP44:CP53">BI44&amp;":"&amp;BK44&amp;"."&amp;BM44</f>
        <v>:.</v>
      </c>
      <c r="CQ44" s="313" t="str">
        <f aca="true" t="shared" si="91" ref="CQ44:CQ53">BN44&amp;":"&amp;BP44&amp;"."&amp;BR44</f>
        <v>:.</v>
      </c>
      <c r="CR44" s="313" t="str">
        <f aca="true" t="shared" si="92" ref="CR44:CR53">BS44&amp;":"&amp;BU44&amp;"."&amp;BW44</f>
        <v>:.</v>
      </c>
      <c r="CS44" s="313" t="str">
        <f aca="true" t="shared" si="93" ref="CS44:CS53">BX44&amp;":"&amp;BZ44&amp;"."&amp;CB44</f>
        <v>:.</v>
      </c>
      <c r="CT44" s="313" t="str">
        <f aca="true" t="shared" si="94" ref="CT44:CT53">CC44&amp;":"&amp;CE44&amp;"."&amp;CG44</f>
        <v>:.</v>
      </c>
      <c r="CU44" s="313" t="str">
        <f aca="true" t="shared" si="95" ref="CU44:CU53">CH44&amp;":"&amp;CJ44&amp;"."&amp;CL44</f>
        <v>:.</v>
      </c>
      <c r="CV44" s="314">
        <f t="shared" si="74"/>
        <v>1</v>
      </c>
      <c r="CW44" s="314">
        <f t="shared" si="75"/>
        <v>1</v>
      </c>
      <c r="CX44" s="314">
        <f t="shared" si="76"/>
        <v>1</v>
      </c>
      <c r="CY44" s="314">
        <f t="shared" si="77"/>
        <v>1</v>
      </c>
      <c r="CZ44" s="314">
        <f t="shared" si="78"/>
        <v>1</v>
      </c>
      <c r="DA44" s="314">
        <f t="shared" si="79"/>
        <v>1</v>
      </c>
      <c r="DB44" s="315">
        <f aca="true" t="shared" si="96" ref="DB44:DB53">SUM(CV44:DA44)</f>
        <v>6</v>
      </c>
      <c r="DC44" s="37">
        <f aca="true" t="shared" si="97" ref="DC44:DC53">6-DB44</f>
        <v>0</v>
      </c>
      <c r="DD44" s="59">
        <f t="shared" si="72"/>
        <v>0</v>
      </c>
      <c r="DE44" s="59">
        <f t="shared" si="73"/>
        <v>0</v>
      </c>
      <c r="DG44" s="371">
        <f t="shared" si="34"/>
        <v>0</v>
      </c>
      <c r="DH44" s="371">
        <f t="shared" si="35"/>
        <v>0</v>
      </c>
      <c r="DI44" s="371">
        <f t="shared" si="36"/>
        <v>0</v>
      </c>
      <c r="DJ44" s="371">
        <f t="shared" si="37"/>
        <v>0</v>
      </c>
      <c r="DK44" s="371">
        <f t="shared" si="38"/>
        <v>0</v>
      </c>
      <c r="DL44" s="371">
        <f t="shared" si="39"/>
        <v>0</v>
      </c>
      <c r="DM44" s="371">
        <f t="shared" si="40"/>
        <v>0</v>
      </c>
      <c r="DN44" s="371">
        <f t="shared" si="41"/>
        <v>0</v>
      </c>
      <c r="DO44" s="371">
        <f t="shared" si="42"/>
        <v>0</v>
      </c>
      <c r="DP44" s="371">
        <f t="shared" si="43"/>
        <v>0</v>
      </c>
      <c r="DQ44" s="371">
        <f t="shared" si="44"/>
        <v>0</v>
      </c>
      <c r="DR44" s="371">
        <f t="shared" si="45"/>
        <v>0</v>
      </c>
      <c r="DS44" s="371">
        <f t="shared" si="46"/>
        <v>0</v>
      </c>
      <c r="DT44" s="371">
        <f t="shared" si="47"/>
        <v>0</v>
      </c>
      <c r="DU44" s="371">
        <f t="shared" si="48"/>
        <v>0</v>
      </c>
      <c r="DV44" s="371">
        <f t="shared" si="49"/>
        <v>0</v>
      </c>
      <c r="DW44" s="371">
        <f t="shared" si="50"/>
        <v>0</v>
      </c>
      <c r="DX44" s="371">
        <f t="shared" si="51"/>
        <v>0</v>
      </c>
      <c r="DY44" s="371">
        <f t="shared" si="52"/>
        <v>0</v>
      </c>
      <c r="DZ44" s="371">
        <f t="shared" si="53"/>
        <v>0</v>
      </c>
      <c r="EA44" s="371">
        <f t="shared" si="54"/>
        <v>0</v>
      </c>
      <c r="EB44" s="371">
        <f t="shared" si="55"/>
        <v>0</v>
      </c>
      <c r="EC44" s="371">
        <f t="shared" si="56"/>
        <v>0</v>
      </c>
      <c r="ED44" s="371">
        <f t="shared" si="57"/>
        <v>0</v>
      </c>
      <c r="EE44" s="371">
        <f t="shared" si="58"/>
        <v>0</v>
      </c>
      <c r="EF44" s="371">
        <f t="shared" si="59"/>
        <v>0</v>
      </c>
      <c r="EG44" s="371">
        <f t="shared" si="60"/>
        <v>0</v>
      </c>
      <c r="EH44" s="371">
        <f t="shared" si="61"/>
        <v>0</v>
      </c>
      <c r="EI44" s="371">
        <f t="shared" si="62"/>
        <v>0</v>
      </c>
      <c r="EJ44" s="371">
        <f t="shared" si="63"/>
        <v>0</v>
      </c>
      <c r="EK44" s="56" t="s">
        <v>706</v>
      </c>
    </row>
    <row r="45" spans="1:141" ht="54" customHeight="1">
      <c r="A45" s="37">
        <f>IF('JLA事務局用　※触らないで下さい'!$A$6="","",'JLA事務局用　※触らないで下さい'!$A$6)</f>
      </c>
      <c r="B45" s="171"/>
      <c r="C45" s="58">
        <f t="shared" si="64"/>
      </c>
      <c r="D45" s="58">
        <f t="shared" si="65"/>
      </c>
      <c r="E45" s="195">
        <f>'JLA事務局用　※触らないで下さい'!$B$6</f>
        <v>0</v>
      </c>
      <c r="F45" s="195">
        <f>'JLA事務局用　※触らないで下さい'!$C$6</f>
        <v>0</v>
      </c>
      <c r="G45" s="37" t="str">
        <f t="shared" si="80"/>
        <v>男</v>
      </c>
      <c r="H45" s="171" t="str">
        <f t="shared" si="81"/>
        <v>1900/01/00</v>
      </c>
      <c r="I45" s="37"/>
      <c r="J45" s="37">
        <f t="shared" si="82"/>
      </c>
      <c r="K45" s="37"/>
      <c r="L45" s="37"/>
      <c r="M45" s="57">
        <f t="shared" si="83"/>
      </c>
      <c r="N45" s="37" t="e">
        <f>JLA事務局用　※触らないで下さい!#REF!</f>
        <v>#REF!</v>
      </c>
      <c r="O45" s="37" t="e">
        <f>JLA事務局用　※触らないで下さい!#REF!</f>
        <v>#REF!</v>
      </c>
      <c r="P45" s="37"/>
      <c r="Q45" s="37"/>
      <c r="R45" s="37">
        <v>1</v>
      </c>
      <c r="S45" s="37" t="str">
        <f t="shared" si="66"/>
        <v>障害物ｽｲﾑ
200m</v>
      </c>
      <c r="T45" s="37" t="str">
        <f t="shared" si="84"/>
        <v>:.</v>
      </c>
      <c r="U45" s="37" t="str">
        <f t="shared" si="67"/>
        <v>ﾏﾈｷﾝｷｬﾘｰ
50m</v>
      </c>
      <c r="V45" s="37" t="str">
        <f t="shared" si="85"/>
        <v>:.</v>
      </c>
      <c r="W45" s="37" t="str">
        <f t="shared" si="68"/>
        <v>ﾚｽｷｭｰﾒﾄﾞﾚｰ100m</v>
      </c>
      <c r="X45" s="37" t="str">
        <f t="shared" si="86"/>
        <v>:.</v>
      </c>
      <c r="Y45" s="37" t="str">
        <f t="shared" si="69"/>
        <v>ﾏﾈｷﾝｷｬﾘｰ･
ｳｨｽﾞﾌｨﾝ
100m</v>
      </c>
      <c r="Z45" s="37" t="str">
        <f t="shared" si="87"/>
        <v>:.</v>
      </c>
      <c r="AA45" s="37" t="str">
        <f t="shared" si="70"/>
        <v>ﾏﾈｷﾝﾄｳ･
ｳｨｽﾞﾌｨﾝ
100m</v>
      </c>
      <c r="AB45" s="37" t="str">
        <f t="shared" si="88"/>
        <v>:.</v>
      </c>
      <c r="AC45" s="37" t="str">
        <f t="shared" si="71"/>
        <v>ｽｰﾊﾟｰﾗｲﾌｾｰﾊﾞｰ
200m</v>
      </c>
      <c r="AD45" s="37" t="str">
        <f t="shared" si="89"/>
        <v>:.</v>
      </c>
      <c r="AE45" s="37" t="e">
        <f>IF(AF45="","",#REF!)</f>
        <v>#REF!</v>
      </c>
      <c r="AF45" s="37" t="e">
        <f>IF(#REF!="","",#REF!)</f>
        <v>#REF!</v>
      </c>
      <c r="AG45" s="37"/>
      <c r="AH45" s="37"/>
      <c r="AI45" s="37"/>
      <c r="AJ45" s="37"/>
      <c r="AK45" s="37"/>
      <c r="AL45" s="37"/>
      <c r="AM45" s="37"/>
      <c r="AN45" s="57" t="s">
        <v>128</v>
      </c>
      <c r="AO45" s="219"/>
      <c r="AP45" s="220"/>
      <c r="AQ45" s="219"/>
      <c r="AR45" s="220"/>
      <c r="AS45" s="37" t="s">
        <v>25</v>
      </c>
      <c r="AT45" s="36"/>
      <c r="AU45" s="36"/>
      <c r="AV45" s="34"/>
      <c r="AW45" s="34"/>
      <c r="AX45" s="34"/>
      <c r="AY45" s="284"/>
      <c r="AZ45" s="34"/>
      <c r="BA45" s="34"/>
      <c r="BB45" s="34"/>
      <c r="BC45" s="35"/>
      <c r="BD45" s="37">
        <f>IF(BC45="","",DATEDIF(BC45,'様式 A-4（チーム情報・チームＰＲ）'!$G$2,"Y"))</f>
      </c>
      <c r="BE45" s="287"/>
      <c r="BF45" s="312"/>
      <c r="BG45" s="37"/>
      <c r="BH45" s="58"/>
      <c r="BI45" s="289"/>
      <c r="BJ45" s="309" t="s">
        <v>689</v>
      </c>
      <c r="BK45" s="290"/>
      <c r="BL45" s="309" t="s">
        <v>690</v>
      </c>
      <c r="BM45" s="291"/>
      <c r="BN45" s="289"/>
      <c r="BO45" s="309" t="s">
        <v>689</v>
      </c>
      <c r="BP45" s="290"/>
      <c r="BQ45" s="309" t="s">
        <v>690</v>
      </c>
      <c r="BR45" s="291"/>
      <c r="BS45" s="289"/>
      <c r="BT45" s="309" t="s">
        <v>689</v>
      </c>
      <c r="BU45" s="290"/>
      <c r="BV45" s="309" t="s">
        <v>690</v>
      </c>
      <c r="BW45" s="291"/>
      <c r="BX45" s="289"/>
      <c r="BY45" s="309" t="s">
        <v>689</v>
      </c>
      <c r="BZ45" s="290"/>
      <c r="CA45" s="309" t="s">
        <v>690</v>
      </c>
      <c r="CB45" s="291"/>
      <c r="CC45" s="289"/>
      <c r="CD45" s="309" t="s">
        <v>689</v>
      </c>
      <c r="CE45" s="290"/>
      <c r="CF45" s="309" t="s">
        <v>690</v>
      </c>
      <c r="CG45" s="291"/>
      <c r="CH45" s="289"/>
      <c r="CI45" s="309" t="s">
        <v>689</v>
      </c>
      <c r="CJ45" s="290"/>
      <c r="CK45" s="309" t="s">
        <v>690</v>
      </c>
      <c r="CL45" s="291"/>
      <c r="CM45" s="203"/>
      <c r="CN45" s="203"/>
      <c r="CO45" s="204"/>
      <c r="CP45" s="313" t="str">
        <f t="shared" si="90"/>
        <v>:.</v>
      </c>
      <c r="CQ45" s="313" t="str">
        <f t="shared" si="91"/>
        <v>:.</v>
      </c>
      <c r="CR45" s="313" t="str">
        <f t="shared" si="92"/>
        <v>:.</v>
      </c>
      <c r="CS45" s="313" t="str">
        <f t="shared" si="93"/>
        <v>:.</v>
      </c>
      <c r="CT45" s="313" t="str">
        <f t="shared" si="94"/>
        <v>:.</v>
      </c>
      <c r="CU45" s="313" t="str">
        <f t="shared" si="95"/>
        <v>:.</v>
      </c>
      <c r="CV45" s="314">
        <f t="shared" si="74"/>
        <v>1</v>
      </c>
      <c r="CW45" s="314">
        <f t="shared" si="75"/>
        <v>1</v>
      </c>
      <c r="CX45" s="314">
        <f t="shared" si="76"/>
        <v>1</v>
      </c>
      <c r="CY45" s="314">
        <f t="shared" si="77"/>
        <v>1</v>
      </c>
      <c r="CZ45" s="314">
        <f t="shared" si="78"/>
        <v>1</v>
      </c>
      <c r="DA45" s="314">
        <f t="shared" si="79"/>
        <v>1</v>
      </c>
      <c r="DB45" s="315">
        <f t="shared" si="96"/>
        <v>6</v>
      </c>
      <c r="DC45" s="37">
        <f t="shared" si="97"/>
        <v>0</v>
      </c>
      <c r="DD45" s="59">
        <f t="shared" si="72"/>
        <v>0</v>
      </c>
      <c r="DE45" s="59">
        <f t="shared" si="73"/>
        <v>0</v>
      </c>
      <c r="DG45" s="371">
        <f t="shared" si="34"/>
        <v>0</v>
      </c>
      <c r="DH45" s="371">
        <f t="shared" si="35"/>
        <v>0</v>
      </c>
      <c r="DI45" s="371">
        <f t="shared" si="36"/>
        <v>0</v>
      </c>
      <c r="DJ45" s="371">
        <f t="shared" si="37"/>
        <v>0</v>
      </c>
      <c r="DK45" s="371">
        <f t="shared" si="38"/>
        <v>0</v>
      </c>
      <c r="DL45" s="371">
        <f t="shared" si="39"/>
        <v>0</v>
      </c>
      <c r="DM45" s="371">
        <f t="shared" si="40"/>
        <v>0</v>
      </c>
      <c r="DN45" s="371">
        <f t="shared" si="41"/>
        <v>0</v>
      </c>
      <c r="DO45" s="371">
        <f t="shared" si="42"/>
        <v>0</v>
      </c>
      <c r="DP45" s="371">
        <f t="shared" si="43"/>
        <v>0</v>
      </c>
      <c r="DQ45" s="371">
        <f t="shared" si="44"/>
        <v>0</v>
      </c>
      <c r="DR45" s="371">
        <f t="shared" si="45"/>
        <v>0</v>
      </c>
      <c r="DS45" s="371">
        <f t="shared" si="46"/>
        <v>0</v>
      </c>
      <c r="DT45" s="371">
        <f t="shared" si="47"/>
        <v>0</v>
      </c>
      <c r="DU45" s="371">
        <f t="shared" si="48"/>
        <v>0</v>
      </c>
      <c r="DV45" s="371">
        <f t="shared" si="49"/>
        <v>0</v>
      </c>
      <c r="DW45" s="371">
        <f t="shared" si="50"/>
        <v>0</v>
      </c>
      <c r="DX45" s="371">
        <f t="shared" si="51"/>
        <v>0</v>
      </c>
      <c r="DY45" s="371">
        <f t="shared" si="52"/>
        <v>0</v>
      </c>
      <c r="DZ45" s="371">
        <f t="shared" si="53"/>
        <v>0</v>
      </c>
      <c r="EA45" s="371">
        <f t="shared" si="54"/>
        <v>0</v>
      </c>
      <c r="EB45" s="371">
        <f t="shared" si="55"/>
        <v>0</v>
      </c>
      <c r="EC45" s="371">
        <f t="shared" si="56"/>
        <v>0</v>
      </c>
      <c r="ED45" s="371">
        <f t="shared" si="57"/>
        <v>0</v>
      </c>
      <c r="EE45" s="371">
        <f t="shared" si="58"/>
        <v>0</v>
      </c>
      <c r="EF45" s="371">
        <f t="shared" si="59"/>
        <v>0</v>
      </c>
      <c r="EG45" s="371">
        <f t="shared" si="60"/>
        <v>0</v>
      </c>
      <c r="EH45" s="371">
        <f t="shared" si="61"/>
        <v>0</v>
      </c>
      <c r="EI45" s="371">
        <f t="shared" si="62"/>
        <v>0</v>
      </c>
      <c r="EJ45" s="371">
        <f t="shared" si="63"/>
        <v>0</v>
      </c>
      <c r="EK45" s="56" t="s">
        <v>707</v>
      </c>
    </row>
    <row r="46" spans="1:141" ht="54" customHeight="1">
      <c r="A46" s="37">
        <f>IF('JLA事務局用　※触らないで下さい'!$A$6="","",'JLA事務局用　※触らないで下さい'!$A$6)</f>
      </c>
      <c r="B46" s="171"/>
      <c r="C46" s="58">
        <f t="shared" si="64"/>
      </c>
      <c r="D46" s="58">
        <f t="shared" si="65"/>
      </c>
      <c r="E46" s="195">
        <f>'JLA事務局用　※触らないで下さい'!$B$6</f>
        <v>0</v>
      </c>
      <c r="F46" s="195">
        <f>'JLA事務局用　※触らないで下さい'!$C$6</f>
        <v>0</v>
      </c>
      <c r="G46" s="37" t="str">
        <f t="shared" si="80"/>
        <v>男</v>
      </c>
      <c r="H46" s="171" t="str">
        <f t="shared" si="81"/>
        <v>1900/01/00</v>
      </c>
      <c r="I46" s="37"/>
      <c r="J46" s="37">
        <f t="shared" si="82"/>
      </c>
      <c r="K46" s="37"/>
      <c r="L46" s="37"/>
      <c r="M46" s="57">
        <f t="shared" si="83"/>
      </c>
      <c r="N46" s="37" t="e">
        <f>JLA事務局用　※触らないで下さい!#REF!</f>
        <v>#REF!</v>
      </c>
      <c r="O46" s="37" t="e">
        <f>JLA事務局用　※触らないで下さい!#REF!</f>
        <v>#REF!</v>
      </c>
      <c r="P46" s="37"/>
      <c r="Q46" s="37"/>
      <c r="R46" s="37">
        <v>1</v>
      </c>
      <c r="S46" s="37" t="str">
        <f t="shared" si="66"/>
        <v>障害物ｽｲﾑ
200m</v>
      </c>
      <c r="T46" s="37" t="str">
        <f t="shared" si="84"/>
        <v>:.</v>
      </c>
      <c r="U46" s="37" t="str">
        <f t="shared" si="67"/>
        <v>ﾏﾈｷﾝｷｬﾘｰ
50m</v>
      </c>
      <c r="V46" s="37" t="str">
        <f t="shared" si="85"/>
        <v>:.</v>
      </c>
      <c r="W46" s="37" t="str">
        <f t="shared" si="68"/>
        <v>ﾚｽｷｭｰﾒﾄﾞﾚｰ100m</v>
      </c>
      <c r="X46" s="37" t="str">
        <f t="shared" si="86"/>
        <v>:.</v>
      </c>
      <c r="Y46" s="37" t="str">
        <f t="shared" si="69"/>
        <v>ﾏﾈｷﾝｷｬﾘｰ･
ｳｨｽﾞﾌｨﾝ
100m</v>
      </c>
      <c r="Z46" s="37" t="str">
        <f t="shared" si="87"/>
        <v>:.</v>
      </c>
      <c r="AA46" s="37" t="str">
        <f t="shared" si="70"/>
        <v>ﾏﾈｷﾝﾄｳ･
ｳｨｽﾞﾌｨﾝ
100m</v>
      </c>
      <c r="AB46" s="37" t="str">
        <f t="shared" si="88"/>
        <v>:.</v>
      </c>
      <c r="AC46" s="37" t="str">
        <f t="shared" si="71"/>
        <v>ｽｰﾊﾟｰﾗｲﾌｾｰﾊﾞｰ
200m</v>
      </c>
      <c r="AD46" s="37" t="str">
        <f t="shared" si="89"/>
        <v>:.</v>
      </c>
      <c r="AE46" s="37" t="e">
        <f>IF(AF46="","",#REF!)</f>
        <v>#REF!</v>
      </c>
      <c r="AF46" s="37" t="e">
        <f>IF(#REF!="","",#REF!)</f>
        <v>#REF!</v>
      </c>
      <c r="AG46" s="37"/>
      <c r="AH46" s="37"/>
      <c r="AI46" s="37"/>
      <c r="AJ46" s="37"/>
      <c r="AK46" s="37"/>
      <c r="AL46" s="37"/>
      <c r="AM46" s="37"/>
      <c r="AN46" s="57" t="s">
        <v>129</v>
      </c>
      <c r="AO46" s="219"/>
      <c r="AP46" s="220"/>
      <c r="AQ46" s="219"/>
      <c r="AR46" s="220"/>
      <c r="AS46" s="37" t="s">
        <v>25</v>
      </c>
      <c r="AT46" s="36"/>
      <c r="AU46" s="36"/>
      <c r="AV46" s="34"/>
      <c r="AW46" s="34"/>
      <c r="AX46" s="34"/>
      <c r="AY46" s="284"/>
      <c r="AZ46" s="34"/>
      <c r="BA46" s="34"/>
      <c r="BB46" s="34"/>
      <c r="BC46" s="35"/>
      <c r="BD46" s="37">
        <f>IF(BC46="","",DATEDIF(BC46,'様式 A-4（チーム情報・チームＰＲ）'!$G$2,"Y"))</f>
      </c>
      <c r="BE46" s="287"/>
      <c r="BF46" s="312"/>
      <c r="BG46" s="37"/>
      <c r="BH46" s="58"/>
      <c r="BI46" s="289"/>
      <c r="BJ46" s="309" t="s">
        <v>689</v>
      </c>
      <c r="BK46" s="290"/>
      <c r="BL46" s="309" t="s">
        <v>690</v>
      </c>
      <c r="BM46" s="291"/>
      <c r="BN46" s="289"/>
      <c r="BO46" s="309" t="s">
        <v>689</v>
      </c>
      <c r="BP46" s="290"/>
      <c r="BQ46" s="309" t="s">
        <v>690</v>
      </c>
      <c r="BR46" s="291"/>
      <c r="BS46" s="289"/>
      <c r="BT46" s="309" t="s">
        <v>689</v>
      </c>
      <c r="BU46" s="290"/>
      <c r="BV46" s="309" t="s">
        <v>690</v>
      </c>
      <c r="BW46" s="291"/>
      <c r="BX46" s="289"/>
      <c r="BY46" s="309" t="s">
        <v>689</v>
      </c>
      <c r="BZ46" s="290"/>
      <c r="CA46" s="309" t="s">
        <v>690</v>
      </c>
      <c r="CB46" s="291"/>
      <c r="CC46" s="289"/>
      <c r="CD46" s="309" t="s">
        <v>689</v>
      </c>
      <c r="CE46" s="290"/>
      <c r="CF46" s="309" t="s">
        <v>690</v>
      </c>
      <c r="CG46" s="291"/>
      <c r="CH46" s="289"/>
      <c r="CI46" s="309" t="s">
        <v>689</v>
      </c>
      <c r="CJ46" s="290"/>
      <c r="CK46" s="309" t="s">
        <v>690</v>
      </c>
      <c r="CL46" s="291"/>
      <c r="CM46" s="203"/>
      <c r="CN46" s="203"/>
      <c r="CO46" s="204"/>
      <c r="CP46" s="313" t="str">
        <f t="shared" si="90"/>
        <v>:.</v>
      </c>
      <c r="CQ46" s="313" t="str">
        <f t="shared" si="91"/>
        <v>:.</v>
      </c>
      <c r="CR46" s="313" t="str">
        <f t="shared" si="92"/>
        <v>:.</v>
      </c>
      <c r="CS46" s="313" t="str">
        <f t="shared" si="93"/>
        <v>:.</v>
      </c>
      <c r="CT46" s="313" t="str">
        <f t="shared" si="94"/>
        <v>:.</v>
      </c>
      <c r="CU46" s="313" t="str">
        <f t="shared" si="95"/>
        <v>:.</v>
      </c>
      <c r="CV46" s="314">
        <f t="shared" si="74"/>
        <v>1</v>
      </c>
      <c r="CW46" s="314">
        <f t="shared" si="75"/>
        <v>1</v>
      </c>
      <c r="CX46" s="314">
        <f t="shared" si="76"/>
        <v>1</v>
      </c>
      <c r="CY46" s="314">
        <f t="shared" si="77"/>
        <v>1</v>
      </c>
      <c r="CZ46" s="314">
        <f t="shared" si="78"/>
        <v>1</v>
      </c>
      <c r="DA46" s="314">
        <f t="shared" si="79"/>
        <v>1</v>
      </c>
      <c r="DB46" s="315">
        <f t="shared" si="96"/>
        <v>6</v>
      </c>
      <c r="DC46" s="37">
        <f t="shared" si="97"/>
        <v>0</v>
      </c>
      <c r="DD46" s="59">
        <f t="shared" si="72"/>
        <v>0</v>
      </c>
      <c r="DE46" s="59">
        <f t="shared" si="73"/>
        <v>0</v>
      </c>
      <c r="DG46" s="371">
        <f t="shared" si="34"/>
        <v>0</v>
      </c>
      <c r="DH46" s="371">
        <f t="shared" si="35"/>
        <v>0</v>
      </c>
      <c r="DI46" s="371">
        <f t="shared" si="36"/>
        <v>0</v>
      </c>
      <c r="DJ46" s="371">
        <f t="shared" si="37"/>
        <v>0</v>
      </c>
      <c r="DK46" s="371">
        <f t="shared" si="38"/>
        <v>0</v>
      </c>
      <c r="DL46" s="371">
        <f t="shared" si="39"/>
        <v>0</v>
      </c>
      <c r="DM46" s="371">
        <f t="shared" si="40"/>
        <v>0</v>
      </c>
      <c r="DN46" s="371">
        <f t="shared" si="41"/>
        <v>0</v>
      </c>
      <c r="DO46" s="371">
        <f t="shared" si="42"/>
        <v>0</v>
      </c>
      <c r="DP46" s="371">
        <f t="shared" si="43"/>
        <v>0</v>
      </c>
      <c r="DQ46" s="371">
        <f t="shared" si="44"/>
        <v>0</v>
      </c>
      <c r="DR46" s="371">
        <f t="shared" si="45"/>
        <v>0</v>
      </c>
      <c r="DS46" s="371">
        <f t="shared" si="46"/>
        <v>0</v>
      </c>
      <c r="DT46" s="371">
        <f t="shared" si="47"/>
        <v>0</v>
      </c>
      <c r="DU46" s="371">
        <f t="shared" si="48"/>
        <v>0</v>
      </c>
      <c r="DV46" s="371">
        <f t="shared" si="49"/>
        <v>0</v>
      </c>
      <c r="DW46" s="371">
        <f t="shared" si="50"/>
        <v>0</v>
      </c>
      <c r="DX46" s="371">
        <f t="shared" si="51"/>
        <v>0</v>
      </c>
      <c r="DY46" s="371">
        <f t="shared" si="52"/>
        <v>0</v>
      </c>
      <c r="DZ46" s="371">
        <f t="shared" si="53"/>
        <v>0</v>
      </c>
      <c r="EA46" s="371">
        <f t="shared" si="54"/>
        <v>0</v>
      </c>
      <c r="EB46" s="371">
        <f t="shared" si="55"/>
        <v>0</v>
      </c>
      <c r="EC46" s="371">
        <f t="shared" si="56"/>
        <v>0</v>
      </c>
      <c r="ED46" s="371">
        <f t="shared" si="57"/>
        <v>0</v>
      </c>
      <c r="EE46" s="371">
        <f t="shared" si="58"/>
        <v>0</v>
      </c>
      <c r="EF46" s="371">
        <f t="shared" si="59"/>
        <v>0</v>
      </c>
      <c r="EG46" s="371">
        <f t="shared" si="60"/>
        <v>0</v>
      </c>
      <c r="EH46" s="371">
        <f t="shared" si="61"/>
        <v>0</v>
      </c>
      <c r="EI46" s="371">
        <f t="shared" si="62"/>
        <v>0</v>
      </c>
      <c r="EJ46" s="371">
        <f t="shared" si="63"/>
        <v>0</v>
      </c>
      <c r="EK46" s="56" t="s">
        <v>708</v>
      </c>
    </row>
    <row r="47" spans="1:141" ht="54" customHeight="1">
      <c r="A47" s="37">
        <f>IF('JLA事務局用　※触らないで下さい'!$A$6="","",'JLA事務局用　※触らないで下さい'!$A$6)</f>
      </c>
      <c r="B47" s="171"/>
      <c r="C47" s="58">
        <f t="shared" si="64"/>
      </c>
      <c r="D47" s="58">
        <f t="shared" si="65"/>
      </c>
      <c r="E47" s="195">
        <f>'JLA事務局用　※触らないで下さい'!$B$6</f>
        <v>0</v>
      </c>
      <c r="F47" s="195">
        <f>'JLA事務局用　※触らないで下さい'!$C$6</f>
        <v>0</v>
      </c>
      <c r="G47" s="37" t="str">
        <f t="shared" si="80"/>
        <v>男</v>
      </c>
      <c r="H47" s="171" t="str">
        <f t="shared" si="81"/>
        <v>1900/01/00</v>
      </c>
      <c r="I47" s="37"/>
      <c r="J47" s="37">
        <f t="shared" si="82"/>
      </c>
      <c r="K47" s="37"/>
      <c r="L47" s="37"/>
      <c r="M47" s="57">
        <f t="shared" si="83"/>
      </c>
      <c r="N47" s="37" t="e">
        <f>JLA事務局用　※触らないで下さい!#REF!</f>
        <v>#REF!</v>
      </c>
      <c r="O47" s="37" t="e">
        <f>JLA事務局用　※触らないで下さい!#REF!</f>
        <v>#REF!</v>
      </c>
      <c r="P47" s="37"/>
      <c r="Q47" s="37"/>
      <c r="R47" s="37">
        <v>1</v>
      </c>
      <c r="S47" s="37" t="str">
        <f t="shared" si="66"/>
        <v>障害物ｽｲﾑ
200m</v>
      </c>
      <c r="T47" s="37" t="str">
        <f t="shared" si="84"/>
        <v>:.</v>
      </c>
      <c r="U47" s="37" t="str">
        <f t="shared" si="67"/>
        <v>ﾏﾈｷﾝｷｬﾘｰ
50m</v>
      </c>
      <c r="V47" s="37" t="str">
        <f t="shared" si="85"/>
        <v>:.</v>
      </c>
      <c r="W47" s="37" t="str">
        <f t="shared" si="68"/>
        <v>ﾚｽｷｭｰﾒﾄﾞﾚｰ100m</v>
      </c>
      <c r="X47" s="37" t="str">
        <f t="shared" si="86"/>
        <v>:.</v>
      </c>
      <c r="Y47" s="37" t="str">
        <f t="shared" si="69"/>
        <v>ﾏﾈｷﾝｷｬﾘｰ･
ｳｨｽﾞﾌｨﾝ
100m</v>
      </c>
      <c r="Z47" s="37" t="str">
        <f t="shared" si="87"/>
        <v>:.</v>
      </c>
      <c r="AA47" s="37" t="str">
        <f t="shared" si="70"/>
        <v>ﾏﾈｷﾝﾄｳ･
ｳｨｽﾞﾌｨﾝ
100m</v>
      </c>
      <c r="AB47" s="37" t="str">
        <f t="shared" si="88"/>
        <v>:.</v>
      </c>
      <c r="AC47" s="37" t="str">
        <f t="shared" si="71"/>
        <v>ｽｰﾊﾟｰﾗｲﾌｾｰﾊﾞｰ
200m</v>
      </c>
      <c r="AD47" s="37" t="str">
        <f t="shared" si="89"/>
        <v>:.</v>
      </c>
      <c r="AE47" s="37" t="e">
        <f>IF(AF47="","",#REF!)</f>
        <v>#REF!</v>
      </c>
      <c r="AF47" s="37" t="e">
        <f>IF(#REF!="","",#REF!)</f>
        <v>#REF!</v>
      </c>
      <c r="AG47" s="37"/>
      <c r="AH47" s="37"/>
      <c r="AI47" s="37"/>
      <c r="AJ47" s="37"/>
      <c r="AK47" s="37"/>
      <c r="AL47" s="37"/>
      <c r="AM47" s="37"/>
      <c r="AN47" s="57" t="s">
        <v>130</v>
      </c>
      <c r="AO47" s="219"/>
      <c r="AP47" s="220"/>
      <c r="AQ47" s="219"/>
      <c r="AR47" s="220"/>
      <c r="AS47" s="37" t="s">
        <v>25</v>
      </c>
      <c r="AT47" s="36"/>
      <c r="AU47" s="36"/>
      <c r="AV47" s="34"/>
      <c r="AW47" s="34"/>
      <c r="AX47" s="34"/>
      <c r="AY47" s="284"/>
      <c r="AZ47" s="34"/>
      <c r="BA47" s="34"/>
      <c r="BB47" s="34"/>
      <c r="BC47" s="35"/>
      <c r="BD47" s="37">
        <f>IF(BC47="","",DATEDIF(BC47,'様式 A-4（チーム情報・チームＰＲ）'!$G$2,"Y"))</f>
      </c>
      <c r="BE47" s="287"/>
      <c r="BF47" s="312"/>
      <c r="BG47" s="37"/>
      <c r="BH47" s="58"/>
      <c r="BI47" s="289"/>
      <c r="BJ47" s="309" t="s">
        <v>689</v>
      </c>
      <c r="BK47" s="290"/>
      <c r="BL47" s="309" t="s">
        <v>690</v>
      </c>
      <c r="BM47" s="291"/>
      <c r="BN47" s="289"/>
      <c r="BO47" s="309" t="s">
        <v>689</v>
      </c>
      <c r="BP47" s="290"/>
      <c r="BQ47" s="309" t="s">
        <v>690</v>
      </c>
      <c r="BR47" s="291"/>
      <c r="BS47" s="289"/>
      <c r="BT47" s="309" t="s">
        <v>689</v>
      </c>
      <c r="BU47" s="290"/>
      <c r="BV47" s="309" t="s">
        <v>690</v>
      </c>
      <c r="BW47" s="291"/>
      <c r="BX47" s="289"/>
      <c r="BY47" s="309" t="s">
        <v>689</v>
      </c>
      <c r="BZ47" s="290"/>
      <c r="CA47" s="309" t="s">
        <v>690</v>
      </c>
      <c r="CB47" s="291"/>
      <c r="CC47" s="289"/>
      <c r="CD47" s="309" t="s">
        <v>689</v>
      </c>
      <c r="CE47" s="290"/>
      <c r="CF47" s="309" t="s">
        <v>690</v>
      </c>
      <c r="CG47" s="291"/>
      <c r="CH47" s="289"/>
      <c r="CI47" s="309" t="s">
        <v>689</v>
      </c>
      <c r="CJ47" s="290"/>
      <c r="CK47" s="309" t="s">
        <v>690</v>
      </c>
      <c r="CL47" s="291"/>
      <c r="CM47" s="203"/>
      <c r="CN47" s="203"/>
      <c r="CO47" s="204"/>
      <c r="CP47" s="313" t="str">
        <f t="shared" si="90"/>
        <v>:.</v>
      </c>
      <c r="CQ47" s="313" t="str">
        <f t="shared" si="91"/>
        <v>:.</v>
      </c>
      <c r="CR47" s="313" t="str">
        <f t="shared" si="92"/>
        <v>:.</v>
      </c>
      <c r="CS47" s="313" t="str">
        <f t="shared" si="93"/>
        <v>:.</v>
      </c>
      <c r="CT47" s="313" t="str">
        <f t="shared" si="94"/>
        <v>:.</v>
      </c>
      <c r="CU47" s="313" t="str">
        <f t="shared" si="95"/>
        <v>:.</v>
      </c>
      <c r="CV47" s="314">
        <f t="shared" si="74"/>
        <v>1</v>
      </c>
      <c r="CW47" s="314">
        <f t="shared" si="75"/>
        <v>1</v>
      </c>
      <c r="CX47" s="314">
        <f t="shared" si="76"/>
        <v>1</v>
      </c>
      <c r="CY47" s="314">
        <f t="shared" si="77"/>
        <v>1</v>
      </c>
      <c r="CZ47" s="314">
        <f t="shared" si="78"/>
        <v>1</v>
      </c>
      <c r="DA47" s="314">
        <f t="shared" si="79"/>
        <v>1</v>
      </c>
      <c r="DB47" s="315">
        <f t="shared" si="96"/>
        <v>6</v>
      </c>
      <c r="DC47" s="37">
        <f t="shared" si="97"/>
        <v>0</v>
      </c>
      <c r="DD47" s="59">
        <f t="shared" si="72"/>
        <v>0</v>
      </c>
      <c r="DE47" s="59">
        <f t="shared" si="73"/>
        <v>0</v>
      </c>
      <c r="DG47" s="371">
        <f t="shared" si="34"/>
        <v>0</v>
      </c>
      <c r="DH47" s="371">
        <f t="shared" si="35"/>
        <v>0</v>
      </c>
      <c r="DI47" s="371">
        <f t="shared" si="36"/>
        <v>0</v>
      </c>
      <c r="DJ47" s="371">
        <f t="shared" si="37"/>
        <v>0</v>
      </c>
      <c r="DK47" s="371">
        <f t="shared" si="38"/>
        <v>0</v>
      </c>
      <c r="DL47" s="371">
        <f t="shared" si="39"/>
        <v>0</v>
      </c>
      <c r="DM47" s="371">
        <f t="shared" si="40"/>
        <v>0</v>
      </c>
      <c r="DN47" s="371">
        <f t="shared" si="41"/>
        <v>0</v>
      </c>
      <c r="DO47" s="371">
        <f t="shared" si="42"/>
        <v>0</v>
      </c>
      <c r="DP47" s="371">
        <f t="shared" si="43"/>
        <v>0</v>
      </c>
      <c r="DQ47" s="371">
        <f t="shared" si="44"/>
        <v>0</v>
      </c>
      <c r="DR47" s="371">
        <f t="shared" si="45"/>
        <v>0</v>
      </c>
      <c r="DS47" s="371">
        <f t="shared" si="46"/>
        <v>0</v>
      </c>
      <c r="DT47" s="371">
        <f t="shared" si="47"/>
        <v>0</v>
      </c>
      <c r="DU47" s="371">
        <f t="shared" si="48"/>
        <v>0</v>
      </c>
      <c r="DV47" s="371">
        <f t="shared" si="49"/>
        <v>0</v>
      </c>
      <c r="DW47" s="371">
        <f t="shared" si="50"/>
        <v>0</v>
      </c>
      <c r="DX47" s="371">
        <f t="shared" si="51"/>
        <v>0</v>
      </c>
      <c r="DY47" s="371">
        <f t="shared" si="52"/>
        <v>0</v>
      </c>
      <c r="DZ47" s="371">
        <f t="shared" si="53"/>
        <v>0</v>
      </c>
      <c r="EA47" s="371">
        <f t="shared" si="54"/>
        <v>0</v>
      </c>
      <c r="EB47" s="371">
        <f t="shared" si="55"/>
        <v>0</v>
      </c>
      <c r="EC47" s="371">
        <f t="shared" si="56"/>
        <v>0</v>
      </c>
      <c r="ED47" s="371">
        <f t="shared" si="57"/>
        <v>0</v>
      </c>
      <c r="EE47" s="371">
        <f t="shared" si="58"/>
        <v>0</v>
      </c>
      <c r="EF47" s="371">
        <f t="shared" si="59"/>
        <v>0</v>
      </c>
      <c r="EG47" s="371">
        <f t="shared" si="60"/>
        <v>0</v>
      </c>
      <c r="EH47" s="371">
        <f t="shared" si="61"/>
        <v>0</v>
      </c>
      <c r="EI47" s="371">
        <f t="shared" si="62"/>
        <v>0</v>
      </c>
      <c r="EJ47" s="371">
        <f t="shared" si="63"/>
        <v>0</v>
      </c>
      <c r="EK47" s="56" t="s">
        <v>709</v>
      </c>
    </row>
    <row r="48" spans="1:141" ht="54" customHeight="1">
      <c r="A48" s="37">
        <f>IF('JLA事務局用　※触らないで下さい'!$A$6="","",'JLA事務局用　※触らないで下さい'!$A$6)</f>
      </c>
      <c r="B48" s="171"/>
      <c r="C48" s="58">
        <f t="shared" si="64"/>
      </c>
      <c r="D48" s="58">
        <f t="shared" si="65"/>
      </c>
      <c r="E48" s="195">
        <f>'JLA事務局用　※触らないで下さい'!$B$6</f>
        <v>0</v>
      </c>
      <c r="F48" s="195">
        <f>'JLA事務局用　※触らないで下さい'!$C$6</f>
        <v>0</v>
      </c>
      <c r="G48" s="37" t="str">
        <f t="shared" si="80"/>
        <v>男</v>
      </c>
      <c r="H48" s="171" t="str">
        <f t="shared" si="81"/>
        <v>1900/01/00</v>
      </c>
      <c r="I48" s="37"/>
      <c r="J48" s="37">
        <f t="shared" si="82"/>
      </c>
      <c r="K48" s="37"/>
      <c r="L48" s="37"/>
      <c r="M48" s="57">
        <f t="shared" si="83"/>
      </c>
      <c r="N48" s="37" t="e">
        <f>JLA事務局用　※触らないで下さい!#REF!</f>
        <v>#REF!</v>
      </c>
      <c r="O48" s="37" t="e">
        <f>JLA事務局用　※触らないで下さい!#REF!</f>
        <v>#REF!</v>
      </c>
      <c r="P48" s="37"/>
      <c r="Q48" s="37"/>
      <c r="R48" s="37">
        <v>1</v>
      </c>
      <c r="S48" s="37" t="str">
        <f t="shared" si="66"/>
        <v>障害物ｽｲﾑ
200m</v>
      </c>
      <c r="T48" s="37" t="str">
        <f t="shared" si="84"/>
        <v>:.</v>
      </c>
      <c r="U48" s="37" t="str">
        <f t="shared" si="67"/>
        <v>ﾏﾈｷﾝｷｬﾘｰ
50m</v>
      </c>
      <c r="V48" s="37" t="str">
        <f t="shared" si="85"/>
        <v>:.</v>
      </c>
      <c r="W48" s="37" t="str">
        <f t="shared" si="68"/>
        <v>ﾚｽｷｭｰﾒﾄﾞﾚｰ100m</v>
      </c>
      <c r="X48" s="37" t="str">
        <f t="shared" si="86"/>
        <v>:.</v>
      </c>
      <c r="Y48" s="37" t="str">
        <f t="shared" si="69"/>
        <v>ﾏﾈｷﾝｷｬﾘｰ･
ｳｨｽﾞﾌｨﾝ
100m</v>
      </c>
      <c r="Z48" s="37" t="str">
        <f t="shared" si="87"/>
        <v>:.</v>
      </c>
      <c r="AA48" s="37" t="str">
        <f t="shared" si="70"/>
        <v>ﾏﾈｷﾝﾄｳ･
ｳｨｽﾞﾌｨﾝ
100m</v>
      </c>
      <c r="AB48" s="37" t="str">
        <f t="shared" si="88"/>
        <v>:.</v>
      </c>
      <c r="AC48" s="37" t="str">
        <f t="shared" si="71"/>
        <v>ｽｰﾊﾟｰﾗｲﾌｾｰﾊﾞｰ
200m</v>
      </c>
      <c r="AD48" s="37" t="str">
        <f t="shared" si="89"/>
        <v>:.</v>
      </c>
      <c r="AE48" s="37" t="e">
        <f>IF(AF48="","",#REF!)</f>
        <v>#REF!</v>
      </c>
      <c r="AF48" s="37" t="e">
        <f>IF(#REF!="","",#REF!)</f>
        <v>#REF!</v>
      </c>
      <c r="AG48" s="37"/>
      <c r="AH48" s="37"/>
      <c r="AI48" s="37"/>
      <c r="AJ48" s="37"/>
      <c r="AK48" s="37"/>
      <c r="AL48" s="37"/>
      <c r="AM48" s="37"/>
      <c r="AN48" s="57" t="s">
        <v>131</v>
      </c>
      <c r="AO48" s="219"/>
      <c r="AP48" s="220"/>
      <c r="AQ48" s="219"/>
      <c r="AR48" s="220"/>
      <c r="AS48" s="37" t="s">
        <v>25</v>
      </c>
      <c r="AT48" s="36"/>
      <c r="AU48" s="36"/>
      <c r="AV48" s="34"/>
      <c r="AW48" s="34"/>
      <c r="AX48" s="34"/>
      <c r="AY48" s="284"/>
      <c r="AZ48" s="34"/>
      <c r="BA48" s="34"/>
      <c r="BB48" s="34"/>
      <c r="BC48" s="35"/>
      <c r="BD48" s="37">
        <f>IF(BC48="","",DATEDIF(BC48,'様式 A-4（チーム情報・チームＰＲ）'!$G$2,"Y"))</f>
      </c>
      <c r="BE48" s="287"/>
      <c r="BF48" s="312"/>
      <c r="BG48" s="37"/>
      <c r="BH48" s="58"/>
      <c r="BI48" s="289"/>
      <c r="BJ48" s="309" t="s">
        <v>689</v>
      </c>
      <c r="BK48" s="290"/>
      <c r="BL48" s="309" t="s">
        <v>690</v>
      </c>
      <c r="BM48" s="291"/>
      <c r="BN48" s="289"/>
      <c r="BO48" s="309" t="s">
        <v>689</v>
      </c>
      <c r="BP48" s="290"/>
      <c r="BQ48" s="309" t="s">
        <v>690</v>
      </c>
      <c r="BR48" s="291"/>
      <c r="BS48" s="289"/>
      <c r="BT48" s="309" t="s">
        <v>689</v>
      </c>
      <c r="BU48" s="290"/>
      <c r="BV48" s="309" t="s">
        <v>690</v>
      </c>
      <c r="BW48" s="291"/>
      <c r="BX48" s="289"/>
      <c r="BY48" s="309" t="s">
        <v>689</v>
      </c>
      <c r="BZ48" s="290"/>
      <c r="CA48" s="309" t="s">
        <v>690</v>
      </c>
      <c r="CB48" s="291"/>
      <c r="CC48" s="289"/>
      <c r="CD48" s="309" t="s">
        <v>689</v>
      </c>
      <c r="CE48" s="290"/>
      <c r="CF48" s="309" t="s">
        <v>690</v>
      </c>
      <c r="CG48" s="291"/>
      <c r="CH48" s="289"/>
      <c r="CI48" s="309" t="s">
        <v>689</v>
      </c>
      <c r="CJ48" s="290"/>
      <c r="CK48" s="309" t="s">
        <v>690</v>
      </c>
      <c r="CL48" s="291"/>
      <c r="CM48" s="203"/>
      <c r="CN48" s="203"/>
      <c r="CO48" s="204"/>
      <c r="CP48" s="313" t="str">
        <f t="shared" si="90"/>
        <v>:.</v>
      </c>
      <c r="CQ48" s="313" t="str">
        <f t="shared" si="91"/>
        <v>:.</v>
      </c>
      <c r="CR48" s="313" t="str">
        <f t="shared" si="92"/>
        <v>:.</v>
      </c>
      <c r="CS48" s="313" t="str">
        <f t="shared" si="93"/>
        <v>:.</v>
      </c>
      <c r="CT48" s="313" t="str">
        <f t="shared" si="94"/>
        <v>:.</v>
      </c>
      <c r="CU48" s="313" t="str">
        <f t="shared" si="95"/>
        <v>:.</v>
      </c>
      <c r="CV48" s="314">
        <f t="shared" si="74"/>
        <v>1</v>
      </c>
      <c r="CW48" s="314">
        <f t="shared" si="75"/>
        <v>1</v>
      </c>
      <c r="CX48" s="314">
        <f t="shared" si="76"/>
        <v>1</v>
      </c>
      <c r="CY48" s="314">
        <f t="shared" si="77"/>
        <v>1</v>
      </c>
      <c r="CZ48" s="314">
        <f t="shared" si="78"/>
        <v>1</v>
      </c>
      <c r="DA48" s="314">
        <f t="shared" si="79"/>
        <v>1</v>
      </c>
      <c r="DB48" s="315">
        <f t="shared" si="96"/>
        <v>6</v>
      </c>
      <c r="DC48" s="37">
        <f t="shared" si="97"/>
        <v>0</v>
      </c>
      <c r="DD48" s="59">
        <f t="shared" si="72"/>
        <v>0</v>
      </c>
      <c r="DE48" s="59">
        <f t="shared" si="73"/>
        <v>0</v>
      </c>
      <c r="DG48" s="371">
        <f t="shared" si="34"/>
        <v>0</v>
      </c>
      <c r="DH48" s="371">
        <f t="shared" si="35"/>
        <v>0</v>
      </c>
      <c r="DI48" s="371">
        <f t="shared" si="36"/>
        <v>0</v>
      </c>
      <c r="DJ48" s="371">
        <f t="shared" si="37"/>
        <v>0</v>
      </c>
      <c r="DK48" s="371">
        <f t="shared" si="38"/>
        <v>0</v>
      </c>
      <c r="DL48" s="371">
        <f t="shared" si="39"/>
        <v>0</v>
      </c>
      <c r="DM48" s="371">
        <f t="shared" si="40"/>
        <v>0</v>
      </c>
      <c r="DN48" s="371">
        <f t="shared" si="41"/>
        <v>0</v>
      </c>
      <c r="DO48" s="371">
        <f t="shared" si="42"/>
        <v>0</v>
      </c>
      <c r="DP48" s="371">
        <f t="shared" si="43"/>
        <v>0</v>
      </c>
      <c r="DQ48" s="371">
        <f t="shared" si="44"/>
        <v>0</v>
      </c>
      <c r="DR48" s="371">
        <f t="shared" si="45"/>
        <v>0</v>
      </c>
      <c r="DS48" s="371">
        <f t="shared" si="46"/>
        <v>0</v>
      </c>
      <c r="DT48" s="371">
        <f t="shared" si="47"/>
        <v>0</v>
      </c>
      <c r="DU48" s="371">
        <f t="shared" si="48"/>
        <v>0</v>
      </c>
      <c r="DV48" s="371">
        <f t="shared" si="49"/>
        <v>0</v>
      </c>
      <c r="DW48" s="371">
        <f t="shared" si="50"/>
        <v>0</v>
      </c>
      <c r="DX48" s="371">
        <f t="shared" si="51"/>
        <v>0</v>
      </c>
      <c r="DY48" s="371">
        <f t="shared" si="52"/>
        <v>0</v>
      </c>
      <c r="DZ48" s="371">
        <f t="shared" si="53"/>
        <v>0</v>
      </c>
      <c r="EA48" s="371">
        <f t="shared" si="54"/>
        <v>0</v>
      </c>
      <c r="EB48" s="371">
        <f t="shared" si="55"/>
        <v>0</v>
      </c>
      <c r="EC48" s="371">
        <f t="shared" si="56"/>
        <v>0</v>
      </c>
      <c r="ED48" s="371">
        <f t="shared" si="57"/>
        <v>0</v>
      </c>
      <c r="EE48" s="371">
        <f t="shared" si="58"/>
        <v>0</v>
      </c>
      <c r="EF48" s="371">
        <f t="shared" si="59"/>
        <v>0</v>
      </c>
      <c r="EG48" s="371">
        <f t="shared" si="60"/>
        <v>0</v>
      </c>
      <c r="EH48" s="371">
        <f t="shared" si="61"/>
        <v>0</v>
      </c>
      <c r="EI48" s="371">
        <f t="shared" si="62"/>
        <v>0</v>
      </c>
      <c r="EJ48" s="371">
        <f t="shared" si="63"/>
        <v>0</v>
      </c>
      <c r="EK48" s="56" t="s">
        <v>710</v>
      </c>
    </row>
    <row r="49" spans="1:141" ht="54" customHeight="1">
      <c r="A49" s="37">
        <f>IF('JLA事務局用　※触らないで下さい'!$A$6="","",'JLA事務局用　※触らないで下さい'!$A$6)</f>
      </c>
      <c r="B49" s="171"/>
      <c r="C49" s="58">
        <f t="shared" si="64"/>
      </c>
      <c r="D49" s="58">
        <f t="shared" si="65"/>
      </c>
      <c r="E49" s="195">
        <f>'JLA事務局用　※触らないで下さい'!$B$6</f>
        <v>0</v>
      </c>
      <c r="F49" s="195">
        <f>'JLA事務局用　※触らないで下さい'!$C$6</f>
        <v>0</v>
      </c>
      <c r="G49" s="37" t="str">
        <f t="shared" si="80"/>
        <v>男</v>
      </c>
      <c r="H49" s="171" t="str">
        <f t="shared" si="81"/>
        <v>1900/01/00</v>
      </c>
      <c r="I49" s="37"/>
      <c r="J49" s="37">
        <f t="shared" si="82"/>
      </c>
      <c r="K49" s="37"/>
      <c r="L49" s="37"/>
      <c r="M49" s="57">
        <f t="shared" si="83"/>
      </c>
      <c r="N49" s="37" t="e">
        <f>JLA事務局用　※触らないで下さい!#REF!</f>
        <v>#REF!</v>
      </c>
      <c r="O49" s="37" t="e">
        <f>JLA事務局用　※触らないで下さい!#REF!</f>
        <v>#REF!</v>
      </c>
      <c r="P49" s="37"/>
      <c r="Q49" s="37"/>
      <c r="R49" s="37">
        <v>1</v>
      </c>
      <c r="S49" s="37" t="str">
        <f t="shared" si="66"/>
        <v>障害物ｽｲﾑ
200m</v>
      </c>
      <c r="T49" s="37" t="str">
        <f t="shared" si="84"/>
        <v>:.</v>
      </c>
      <c r="U49" s="37" t="str">
        <f t="shared" si="67"/>
        <v>ﾏﾈｷﾝｷｬﾘｰ
50m</v>
      </c>
      <c r="V49" s="37" t="str">
        <f t="shared" si="85"/>
        <v>:.</v>
      </c>
      <c r="W49" s="37" t="str">
        <f t="shared" si="68"/>
        <v>ﾚｽｷｭｰﾒﾄﾞﾚｰ100m</v>
      </c>
      <c r="X49" s="37" t="str">
        <f t="shared" si="86"/>
        <v>:.</v>
      </c>
      <c r="Y49" s="37" t="str">
        <f t="shared" si="69"/>
        <v>ﾏﾈｷﾝｷｬﾘｰ･
ｳｨｽﾞﾌｨﾝ
100m</v>
      </c>
      <c r="Z49" s="37" t="str">
        <f t="shared" si="87"/>
        <v>:.</v>
      </c>
      <c r="AA49" s="37" t="str">
        <f t="shared" si="70"/>
        <v>ﾏﾈｷﾝﾄｳ･
ｳｨｽﾞﾌｨﾝ
100m</v>
      </c>
      <c r="AB49" s="37" t="str">
        <f t="shared" si="88"/>
        <v>:.</v>
      </c>
      <c r="AC49" s="37" t="str">
        <f t="shared" si="71"/>
        <v>ｽｰﾊﾟｰﾗｲﾌｾｰﾊﾞｰ
200m</v>
      </c>
      <c r="AD49" s="37" t="str">
        <f t="shared" si="89"/>
        <v>:.</v>
      </c>
      <c r="AE49" s="37" t="e">
        <f>IF(AF49="","",#REF!)</f>
        <v>#REF!</v>
      </c>
      <c r="AF49" s="37" t="e">
        <f>IF(#REF!="","",#REF!)</f>
        <v>#REF!</v>
      </c>
      <c r="AG49" s="37"/>
      <c r="AH49" s="37"/>
      <c r="AI49" s="37"/>
      <c r="AJ49" s="37"/>
      <c r="AK49" s="37"/>
      <c r="AL49" s="37"/>
      <c r="AM49" s="37"/>
      <c r="AN49" s="57" t="s">
        <v>132</v>
      </c>
      <c r="AO49" s="219"/>
      <c r="AP49" s="220"/>
      <c r="AQ49" s="219"/>
      <c r="AR49" s="220"/>
      <c r="AS49" s="37" t="s">
        <v>25</v>
      </c>
      <c r="AT49" s="36"/>
      <c r="AU49" s="36"/>
      <c r="AV49" s="34"/>
      <c r="AW49" s="34"/>
      <c r="AX49" s="34"/>
      <c r="AY49" s="284"/>
      <c r="AZ49" s="34"/>
      <c r="BA49" s="34"/>
      <c r="BB49" s="34"/>
      <c r="BC49" s="35"/>
      <c r="BD49" s="37">
        <f>IF(BC49="","",DATEDIF(BC49,'様式 A-4（チーム情報・チームＰＲ）'!$G$2,"Y"))</f>
      </c>
      <c r="BE49" s="287"/>
      <c r="BF49" s="312"/>
      <c r="BG49" s="37"/>
      <c r="BH49" s="58"/>
      <c r="BI49" s="289"/>
      <c r="BJ49" s="309" t="s">
        <v>689</v>
      </c>
      <c r="BK49" s="290"/>
      <c r="BL49" s="309" t="s">
        <v>690</v>
      </c>
      <c r="BM49" s="291"/>
      <c r="BN49" s="289"/>
      <c r="BO49" s="309" t="s">
        <v>689</v>
      </c>
      <c r="BP49" s="290"/>
      <c r="BQ49" s="309" t="s">
        <v>690</v>
      </c>
      <c r="BR49" s="291"/>
      <c r="BS49" s="289"/>
      <c r="BT49" s="309" t="s">
        <v>689</v>
      </c>
      <c r="BU49" s="290"/>
      <c r="BV49" s="309" t="s">
        <v>690</v>
      </c>
      <c r="BW49" s="291"/>
      <c r="BX49" s="289"/>
      <c r="BY49" s="309" t="s">
        <v>689</v>
      </c>
      <c r="BZ49" s="290"/>
      <c r="CA49" s="309" t="s">
        <v>690</v>
      </c>
      <c r="CB49" s="291"/>
      <c r="CC49" s="289"/>
      <c r="CD49" s="309" t="s">
        <v>689</v>
      </c>
      <c r="CE49" s="290"/>
      <c r="CF49" s="309" t="s">
        <v>690</v>
      </c>
      <c r="CG49" s="291"/>
      <c r="CH49" s="289"/>
      <c r="CI49" s="309" t="s">
        <v>689</v>
      </c>
      <c r="CJ49" s="290"/>
      <c r="CK49" s="309" t="s">
        <v>690</v>
      </c>
      <c r="CL49" s="291"/>
      <c r="CM49" s="203"/>
      <c r="CN49" s="203"/>
      <c r="CO49" s="204"/>
      <c r="CP49" s="313" t="str">
        <f t="shared" si="90"/>
        <v>:.</v>
      </c>
      <c r="CQ49" s="313" t="str">
        <f t="shared" si="91"/>
        <v>:.</v>
      </c>
      <c r="CR49" s="313" t="str">
        <f t="shared" si="92"/>
        <v>:.</v>
      </c>
      <c r="CS49" s="313" t="str">
        <f t="shared" si="93"/>
        <v>:.</v>
      </c>
      <c r="CT49" s="313" t="str">
        <f t="shared" si="94"/>
        <v>:.</v>
      </c>
      <c r="CU49" s="313" t="str">
        <f t="shared" si="95"/>
        <v>:.</v>
      </c>
      <c r="CV49" s="314">
        <f t="shared" si="74"/>
        <v>1</v>
      </c>
      <c r="CW49" s="314">
        <f t="shared" si="75"/>
        <v>1</v>
      </c>
      <c r="CX49" s="314">
        <f t="shared" si="76"/>
        <v>1</v>
      </c>
      <c r="CY49" s="314">
        <f t="shared" si="77"/>
        <v>1</v>
      </c>
      <c r="CZ49" s="314">
        <f t="shared" si="78"/>
        <v>1</v>
      </c>
      <c r="DA49" s="314">
        <f t="shared" si="79"/>
        <v>1</v>
      </c>
      <c r="DB49" s="315">
        <f t="shared" si="96"/>
        <v>6</v>
      </c>
      <c r="DC49" s="37">
        <f t="shared" si="97"/>
        <v>0</v>
      </c>
      <c r="DD49" s="59">
        <f t="shared" si="72"/>
        <v>0</v>
      </c>
      <c r="DE49" s="59">
        <f t="shared" si="73"/>
        <v>0</v>
      </c>
      <c r="DG49" s="371">
        <f t="shared" si="34"/>
        <v>0</v>
      </c>
      <c r="DH49" s="371">
        <f t="shared" si="35"/>
        <v>0</v>
      </c>
      <c r="DI49" s="371">
        <f t="shared" si="36"/>
        <v>0</v>
      </c>
      <c r="DJ49" s="371">
        <f t="shared" si="37"/>
        <v>0</v>
      </c>
      <c r="DK49" s="371">
        <f t="shared" si="38"/>
        <v>0</v>
      </c>
      <c r="DL49" s="371">
        <f t="shared" si="39"/>
        <v>0</v>
      </c>
      <c r="DM49" s="371">
        <f t="shared" si="40"/>
        <v>0</v>
      </c>
      <c r="DN49" s="371">
        <f t="shared" si="41"/>
        <v>0</v>
      </c>
      <c r="DO49" s="371">
        <f t="shared" si="42"/>
        <v>0</v>
      </c>
      <c r="DP49" s="371">
        <f t="shared" si="43"/>
        <v>0</v>
      </c>
      <c r="DQ49" s="371">
        <f t="shared" si="44"/>
        <v>0</v>
      </c>
      <c r="DR49" s="371">
        <f t="shared" si="45"/>
        <v>0</v>
      </c>
      <c r="DS49" s="371">
        <f t="shared" si="46"/>
        <v>0</v>
      </c>
      <c r="DT49" s="371">
        <f t="shared" si="47"/>
        <v>0</v>
      </c>
      <c r="DU49" s="371">
        <f t="shared" si="48"/>
        <v>0</v>
      </c>
      <c r="DV49" s="371">
        <f t="shared" si="49"/>
        <v>0</v>
      </c>
      <c r="DW49" s="371">
        <f t="shared" si="50"/>
        <v>0</v>
      </c>
      <c r="DX49" s="371">
        <f t="shared" si="51"/>
        <v>0</v>
      </c>
      <c r="DY49" s="371">
        <f t="shared" si="52"/>
        <v>0</v>
      </c>
      <c r="DZ49" s="371">
        <f t="shared" si="53"/>
        <v>0</v>
      </c>
      <c r="EA49" s="371">
        <f t="shared" si="54"/>
        <v>0</v>
      </c>
      <c r="EB49" s="371">
        <f t="shared" si="55"/>
        <v>0</v>
      </c>
      <c r="EC49" s="371">
        <f t="shared" si="56"/>
        <v>0</v>
      </c>
      <c r="ED49" s="371">
        <f t="shared" si="57"/>
        <v>0</v>
      </c>
      <c r="EE49" s="371">
        <f t="shared" si="58"/>
        <v>0</v>
      </c>
      <c r="EF49" s="371">
        <f t="shared" si="59"/>
        <v>0</v>
      </c>
      <c r="EG49" s="371">
        <f t="shared" si="60"/>
        <v>0</v>
      </c>
      <c r="EH49" s="371">
        <f t="shared" si="61"/>
        <v>0</v>
      </c>
      <c r="EI49" s="371">
        <f t="shared" si="62"/>
        <v>0</v>
      </c>
      <c r="EJ49" s="371">
        <f t="shared" si="63"/>
        <v>0</v>
      </c>
      <c r="EK49" s="56" t="s">
        <v>711</v>
      </c>
    </row>
    <row r="50" spans="1:141" ht="54" customHeight="1">
      <c r="A50" s="37">
        <f>IF('JLA事務局用　※触らないで下さい'!$A$6="","",'JLA事務局用　※触らないで下さい'!$A$6)</f>
      </c>
      <c r="B50" s="171"/>
      <c r="C50" s="58">
        <f t="shared" si="64"/>
      </c>
      <c r="D50" s="58">
        <f t="shared" si="65"/>
      </c>
      <c r="E50" s="195">
        <f>'JLA事務局用　※触らないで下さい'!$B$6</f>
        <v>0</v>
      </c>
      <c r="F50" s="195">
        <f>'JLA事務局用　※触らないで下さい'!$C$6</f>
        <v>0</v>
      </c>
      <c r="G50" s="37" t="str">
        <f t="shared" si="80"/>
        <v>男</v>
      </c>
      <c r="H50" s="171" t="str">
        <f t="shared" si="81"/>
        <v>1900/01/00</v>
      </c>
      <c r="I50" s="37"/>
      <c r="J50" s="37">
        <f t="shared" si="82"/>
      </c>
      <c r="K50" s="37"/>
      <c r="L50" s="37"/>
      <c r="M50" s="57">
        <f t="shared" si="83"/>
      </c>
      <c r="N50" s="37" t="e">
        <f>JLA事務局用　※触らないで下さい!#REF!</f>
        <v>#REF!</v>
      </c>
      <c r="O50" s="37" t="e">
        <f>JLA事務局用　※触らないで下さい!#REF!</f>
        <v>#REF!</v>
      </c>
      <c r="P50" s="37"/>
      <c r="Q50" s="37"/>
      <c r="R50" s="37">
        <v>1</v>
      </c>
      <c r="S50" s="37" t="str">
        <f t="shared" si="66"/>
        <v>障害物ｽｲﾑ
200m</v>
      </c>
      <c r="T50" s="37" t="str">
        <f t="shared" si="84"/>
        <v>:.</v>
      </c>
      <c r="U50" s="37" t="str">
        <f t="shared" si="67"/>
        <v>ﾏﾈｷﾝｷｬﾘｰ
50m</v>
      </c>
      <c r="V50" s="37" t="str">
        <f t="shared" si="85"/>
        <v>:.</v>
      </c>
      <c r="W50" s="37" t="str">
        <f t="shared" si="68"/>
        <v>ﾚｽｷｭｰﾒﾄﾞﾚｰ100m</v>
      </c>
      <c r="X50" s="37" t="str">
        <f t="shared" si="86"/>
        <v>:.</v>
      </c>
      <c r="Y50" s="37" t="str">
        <f t="shared" si="69"/>
        <v>ﾏﾈｷﾝｷｬﾘｰ･
ｳｨｽﾞﾌｨﾝ
100m</v>
      </c>
      <c r="Z50" s="37" t="str">
        <f t="shared" si="87"/>
        <v>:.</v>
      </c>
      <c r="AA50" s="37" t="str">
        <f t="shared" si="70"/>
        <v>ﾏﾈｷﾝﾄｳ･
ｳｨｽﾞﾌｨﾝ
100m</v>
      </c>
      <c r="AB50" s="37" t="str">
        <f t="shared" si="88"/>
        <v>:.</v>
      </c>
      <c r="AC50" s="37" t="str">
        <f t="shared" si="71"/>
        <v>ｽｰﾊﾟｰﾗｲﾌｾｰﾊﾞｰ
200m</v>
      </c>
      <c r="AD50" s="37" t="str">
        <f t="shared" si="89"/>
        <v>:.</v>
      </c>
      <c r="AE50" s="37" t="e">
        <f>IF(AF50="","",#REF!)</f>
        <v>#REF!</v>
      </c>
      <c r="AF50" s="37" t="e">
        <f>IF(#REF!="","",#REF!)</f>
        <v>#REF!</v>
      </c>
      <c r="AG50" s="37"/>
      <c r="AH50" s="37"/>
      <c r="AI50" s="37"/>
      <c r="AJ50" s="37"/>
      <c r="AK50" s="37"/>
      <c r="AL50" s="37"/>
      <c r="AM50" s="37"/>
      <c r="AN50" s="57" t="s">
        <v>133</v>
      </c>
      <c r="AO50" s="219"/>
      <c r="AP50" s="220"/>
      <c r="AQ50" s="219"/>
      <c r="AR50" s="220"/>
      <c r="AS50" s="37" t="s">
        <v>25</v>
      </c>
      <c r="AT50" s="36"/>
      <c r="AU50" s="36"/>
      <c r="AV50" s="34"/>
      <c r="AW50" s="34"/>
      <c r="AX50" s="34"/>
      <c r="AY50" s="284"/>
      <c r="AZ50" s="34"/>
      <c r="BA50" s="34"/>
      <c r="BB50" s="34"/>
      <c r="BC50" s="35"/>
      <c r="BD50" s="37">
        <f>IF(BC50="","",DATEDIF(BC50,'様式 A-4（チーム情報・チームＰＲ）'!$G$2,"Y"))</f>
      </c>
      <c r="BE50" s="287"/>
      <c r="BF50" s="312"/>
      <c r="BG50" s="37"/>
      <c r="BH50" s="58"/>
      <c r="BI50" s="289"/>
      <c r="BJ50" s="309" t="s">
        <v>689</v>
      </c>
      <c r="BK50" s="290"/>
      <c r="BL50" s="309" t="s">
        <v>690</v>
      </c>
      <c r="BM50" s="291"/>
      <c r="BN50" s="289"/>
      <c r="BO50" s="309" t="s">
        <v>689</v>
      </c>
      <c r="BP50" s="290"/>
      <c r="BQ50" s="309" t="s">
        <v>690</v>
      </c>
      <c r="BR50" s="291"/>
      <c r="BS50" s="289"/>
      <c r="BT50" s="309" t="s">
        <v>689</v>
      </c>
      <c r="BU50" s="290"/>
      <c r="BV50" s="309" t="s">
        <v>690</v>
      </c>
      <c r="BW50" s="291"/>
      <c r="BX50" s="289"/>
      <c r="BY50" s="309" t="s">
        <v>689</v>
      </c>
      <c r="BZ50" s="290"/>
      <c r="CA50" s="309" t="s">
        <v>690</v>
      </c>
      <c r="CB50" s="291"/>
      <c r="CC50" s="289"/>
      <c r="CD50" s="309" t="s">
        <v>689</v>
      </c>
      <c r="CE50" s="290"/>
      <c r="CF50" s="309" t="s">
        <v>690</v>
      </c>
      <c r="CG50" s="291"/>
      <c r="CH50" s="289"/>
      <c r="CI50" s="309" t="s">
        <v>689</v>
      </c>
      <c r="CJ50" s="290"/>
      <c r="CK50" s="309" t="s">
        <v>690</v>
      </c>
      <c r="CL50" s="291"/>
      <c r="CM50" s="203"/>
      <c r="CN50" s="203"/>
      <c r="CO50" s="204"/>
      <c r="CP50" s="313" t="str">
        <f t="shared" si="90"/>
        <v>:.</v>
      </c>
      <c r="CQ50" s="313" t="str">
        <f t="shared" si="91"/>
        <v>:.</v>
      </c>
      <c r="CR50" s="313" t="str">
        <f t="shared" si="92"/>
        <v>:.</v>
      </c>
      <c r="CS50" s="313" t="str">
        <f t="shared" si="93"/>
        <v>:.</v>
      </c>
      <c r="CT50" s="313" t="str">
        <f t="shared" si="94"/>
        <v>:.</v>
      </c>
      <c r="CU50" s="313" t="str">
        <f t="shared" si="95"/>
        <v>:.</v>
      </c>
      <c r="CV50" s="314">
        <f t="shared" si="74"/>
        <v>1</v>
      </c>
      <c r="CW50" s="314">
        <f t="shared" si="75"/>
        <v>1</v>
      </c>
      <c r="CX50" s="314">
        <f t="shared" si="76"/>
        <v>1</v>
      </c>
      <c r="CY50" s="314">
        <f t="shared" si="77"/>
        <v>1</v>
      </c>
      <c r="CZ50" s="314">
        <f t="shared" si="78"/>
        <v>1</v>
      </c>
      <c r="DA50" s="314">
        <f t="shared" si="79"/>
        <v>1</v>
      </c>
      <c r="DB50" s="315">
        <f t="shared" si="96"/>
        <v>6</v>
      </c>
      <c r="DC50" s="37">
        <f t="shared" si="97"/>
        <v>0</v>
      </c>
      <c r="DD50" s="59">
        <f t="shared" si="72"/>
        <v>0</v>
      </c>
      <c r="DE50" s="59">
        <f t="shared" si="73"/>
        <v>0</v>
      </c>
      <c r="DG50" s="371">
        <f t="shared" si="34"/>
        <v>0</v>
      </c>
      <c r="DH50" s="371">
        <f t="shared" si="35"/>
        <v>0</v>
      </c>
      <c r="DI50" s="371">
        <f t="shared" si="36"/>
        <v>0</v>
      </c>
      <c r="DJ50" s="371">
        <f t="shared" si="37"/>
        <v>0</v>
      </c>
      <c r="DK50" s="371">
        <f t="shared" si="38"/>
        <v>0</v>
      </c>
      <c r="DL50" s="371">
        <f t="shared" si="39"/>
        <v>0</v>
      </c>
      <c r="DM50" s="371">
        <f t="shared" si="40"/>
        <v>0</v>
      </c>
      <c r="DN50" s="371">
        <f t="shared" si="41"/>
        <v>0</v>
      </c>
      <c r="DO50" s="371">
        <f t="shared" si="42"/>
        <v>0</v>
      </c>
      <c r="DP50" s="371">
        <f t="shared" si="43"/>
        <v>0</v>
      </c>
      <c r="DQ50" s="371">
        <f t="shared" si="44"/>
        <v>0</v>
      </c>
      <c r="DR50" s="371">
        <f t="shared" si="45"/>
        <v>0</v>
      </c>
      <c r="DS50" s="371">
        <f t="shared" si="46"/>
        <v>0</v>
      </c>
      <c r="DT50" s="371">
        <f t="shared" si="47"/>
        <v>0</v>
      </c>
      <c r="DU50" s="371">
        <f t="shared" si="48"/>
        <v>0</v>
      </c>
      <c r="DV50" s="371">
        <f t="shared" si="49"/>
        <v>0</v>
      </c>
      <c r="DW50" s="371">
        <f t="shared" si="50"/>
        <v>0</v>
      </c>
      <c r="DX50" s="371">
        <f t="shared" si="51"/>
        <v>0</v>
      </c>
      <c r="DY50" s="371">
        <f t="shared" si="52"/>
        <v>0</v>
      </c>
      <c r="DZ50" s="371">
        <f t="shared" si="53"/>
        <v>0</v>
      </c>
      <c r="EA50" s="371">
        <f t="shared" si="54"/>
        <v>0</v>
      </c>
      <c r="EB50" s="371">
        <f t="shared" si="55"/>
        <v>0</v>
      </c>
      <c r="EC50" s="371">
        <f t="shared" si="56"/>
        <v>0</v>
      </c>
      <c r="ED50" s="371">
        <f t="shared" si="57"/>
        <v>0</v>
      </c>
      <c r="EE50" s="371">
        <f t="shared" si="58"/>
        <v>0</v>
      </c>
      <c r="EF50" s="371">
        <f t="shared" si="59"/>
        <v>0</v>
      </c>
      <c r="EG50" s="371">
        <f t="shared" si="60"/>
        <v>0</v>
      </c>
      <c r="EH50" s="371">
        <f t="shared" si="61"/>
        <v>0</v>
      </c>
      <c r="EI50" s="371">
        <f t="shared" si="62"/>
        <v>0</v>
      </c>
      <c r="EJ50" s="371">
        <f t="shared" si="63"/>
        <v>0</v>
      </c>
      <c r="EK50" s="56" t="s">
        <v>712</v>
      </c>
    </row>
    <row r="51" spans="1:141" ht="54" customHeight="1">
      <c r="A51" s="37">
        <f>IF('JLA事務局用　※触らないで下さい'!$A$6="","",'JLA事務局用　※触らないで下さい'!$A$6)</f>
      </c>
      <c r="B51" s="171"/>
      <c r="C51" s="58">
        <f t="shared" si="64"/>
      </c>
      <c r="D51" s="58">
        <f t="shared" si="65"/>
      </c>
      <c r="E51" s="195">
        <f>'JLA事務局用　※触らないで下さい'!$B$6</f>
        <v>0</v>
      </c>
      <c r="F51" s="195">
        <f>'JLA事務局用　※触らないで下さい'!$C$6</f>
        <v>0</v>
      </c>
      <c r="G51" s="37" t="str">
        <f t="shared" si="80"/>
        <v>男</v>
      </c>
      <c r="H51" s="171" t="str">
        <f t="shared" si="81"/>
        <v>1900/01/00</v>
      </c>
      <c r="I51" s="37"/>
      <c r="J51" s="37">
        <f t="shared" si="82"/>
      </c>
      <c r="K51" s="37"/>
      <c r="L51" s="37"/>
      <c r="M51" s="57">
        <f t="shared" si="83"/>
      </c>
      <c r="N51" s="37" t="e">
        <f>JLA事務局用　※触らないで下さい!#REF!</f>
        <v>#REF!</v>
      </c>
      <c r="O51" s="37" t="e">
        <f>JLA事務局用　※触らないで下さい!#REF!</f>
        <v>#REF!</v>
      </c>
      <c r="P51" s="37"/>
      <c r="Q51" s="37"/>
      <c r="R51" s="37">
        <v>1</v>
      </c>
      <c r="S51" s="37" t="str">
        <f t="shared" si="66"/>
        <v>障害物ｽｲﾑ
200m</v>
      </c>
      <c r="T51" s="37" t="str">
        <f t="shared" si="84"/>
        <v>:.</v>
      </c>
      <c r="U51" s="37" t="str">
        <f t="shared" si="67"/>
        <v>ﾏﾈｷﾝｷｬﾘｰ
50m</v>
      </c>
      <c r="V51" s="37" t="str">
        <f t="shared" si="85"/>
        <v>:.</v>
      </c>
      <c r="W51" s="37" t="str">
        <f t="shared" si="68"/>
        <v>ﾚｽｷｭｰﾒﾄﾞﾚｰ100m</v>
      </c>
      <c r="X51" s="37" t="str">
        <f t="shared" si="86"/>
        <v>:.</v>
      </c>
      <c r="Y51" s="37" t="str">
        <f t="shared" si="69"/>
        <v>ﾏﾈｷﾝｷｬﾘｰ･
ｳｨｽﾞﾌｨﾝ
100m</v>
      </c>
      <c r="Z51" s="37" t="str">
        <f t="shared" si="87"/>
        <v>:.</v>
      </c>
      <c r="AA51" s="37" t="str">
        <f t="shared" si="70"/>
        <v>ﾏﾈｷﾝﾄｳ･
ｳｨｽﾞﾌｨﾝ
100m</v>
      </c>
      <c r="AB51" s="37" t="str">
        <f t="shared" si="88"/>
        <v>:.</v>
      </c>
      <c r="AC51" s="37" t="str">
        <f t="shared" si="71"/>
        <v>ｽｰﾊﾟｰﾗｲﾌｾｰﾊﾞｰ
200m</v>
      </c>
      <c r="AD51" s="37" t="str">
        <f t="shared" si="89"/>
        <v>:.</v>
      </c>
      <c r="AE51" s="37" t="e">
        <f>IF(AF51="","",#REF!)</f>
        <v>#REF!</v>
      </c>
      <c r="AF51" s="37" t="e">
        <f>IF(#REF!="","",#REF!)</f>
        <v>#REF!</v>
      </c>
      <c r="AG51" s="37"/>
      <c r="AH51" s="37"/>
      <c r="AI51" s="37"/>
      <c r="AJ51" s="37"/>
      <c r="AK51" s="37"/>
      <c r="AL51" s="37"/>
      <c r="AM51" s="37"/>
      <c r="AN51" s="57" t="s">
        <v>134</v>
      </c>
      <c r="AO51" s="219"/>
      <c r="AP51" s="220"/>
      <c r="AQ51" s="219"/>
      <c r="AR51" s="220"/>
      <c r="AS51" s="37" t="s">
        <v>25</v>
      </c>
      <c r="AT51" s="36"/>
      <c r="AU51" s="36"/>
      <c r="AV51" s="34"/>
      <c r="AW51" s="34"/>
      <c r="AX51" s="34"/>
      <c r="AY51" s="284"/>
      <c r="AZ51" s="34"/>
      <c r="BA51" s="34"/>
      <c r="BB51" s="34"/>
      <c r="BC51" s="35"/>
      <c r="BD51" s="37">
        <f>IF(BC51="","",DATEDIF(BC51,'様式 A-4（チーム情報・チームＰＲ）'!$G$2,"Y"))</f>
      </c>
      <c r="BE51" s="287"/>
      <c r="BF51" s="312"/>
      <c r="BG51" s="37"/>
      <c r="BH51" s="58"/>
      <c r="BI51" s="289"/>
      <c r="BJ51" s="309" t="s">
        <v>689</v>
      </c>
      <c r="BK51" s="290"/>
      <c r="BL51" s="309" t="s">
        <v>690</v>
      </c>
      <c r="BM51" s="291"/>
      <c r="BN51" s="289"/>
      <c r="BO51" s="309" t="s">
        <v>689</v>
      </c>
      <c r="BP51" s="290"/>
      <c r="BQ51" s="309" t="s">
        <v>690</v>
      </c>
      <c r="BR51" s="291"/>
      <c r="BS51" s="289"/>
      <c r="BT51" s="309" t="s">
        <v>689</v>
      </c>
      <c r="BU51" s="290"/>
      <c r="BV51" s="309" t="s">
        <v>690</v>
      </c>
      <c r="BW51" s="291"/>
      <c r="BX51" s="289"/>
      <c r="BY51" s="309" t="s">
        <v>689</v>
      </c>
      <c r="BZ51" s="290"/>
      <c r="CA51" s="309" t="s">
        <v>690</v>
      </c>
      <c r="CB51" s="291"/>
      <c r="CC51" s="289"/>
      <c r="CD51" s="309" t="s">
        <v>689</v>
      </c>
      <c r="CE51" s="290"/>
      <c r="CF51" s="309" t="s">
        <v>690</v>
      </c>
      <c r="CG51" s="291"/>
      <c r="CH51" s="289"/>
      <c r="CI51" s="309" t="s">
        <v>689</v>
      </c>
      <c r="CJ51" s="290"/>
      <c r="CK51" s="309" t="s">
        <v>690</v>
      </c>
      <c r="CL51" s="291"/>
      <c r="CM51" s="203"/>
      <c r="CN51" s="203"/>
      <c r="CO51" s="204"/>
      <c r="CP51" s="313" t="str">
        <f t="shared" si="90"/>
        <v>:.</v>
      </c>
      <c r="CQ51" s="313" t="str">
        <f t="shared" si="91"/>
        <v>:.</v>
      </c>
      <c r="CR51" s="313" t="str">
        <f t="shared" si="92"/>
        <v>:.</v>
      </c>
      <c r="CS51" s="313" t="str">
        <f t="shared" si="93"/>
        <v>:.</v>
      </c>
      <c r="CT51" s="313" t="str">
        <f t="shared" si="94"/>
        <v>:.</v>
      </c>
      <c r="CU51" s="313" t="str">
        <f t="shared" si="95"/>
        <v>:.</v>
      </c>
      <c r="CV51" s="314">
        <f t="shared" si="74"/>
        <v>1</v>
      </c>
      <c r="CW51" s="314">
        <f t="shared" si="75"/>
        <v>1</v>
      </c>
      <c r="CX51" s="314">
        <f t="shared" si="76"/>
        <v>1</v>
      </c>
      <c r="CY51" s="314">
        <f t="shared" si="77"/>
        <v>1</v>
      </c>
      <c r="CZ51" s="314">
        <f t="shared" si="78"/>
        <v>1</v>
      </c>
      <c r="DA51" s="314">
        <f t="shared" si="79"/>
        <v>1</v>
      </c>
      <c r="DB51" s="315">
        <f t="shared" si="96"/>
        <v>6</v>
      </c>
      <c r="DC51" s="37">
        <f t="shared" si="97"/>
        <v>0</v>
      </c>
      <c r="DD51" s="59">
        <f t="shared" si="72"/>
        <v>0</v>
      </c>
      <c r="DE51" s="59">
        <f t="shared" si="73"/>
        <v>0</v>
      </c>
      <c r="DG51" s="371">
        <f t="shared" si="34"/>
        <v>0</v>
      </c>
      <c r="DH51" s="371">
        <f t="shared" si="35"/>
        <v>0</v>
      </c>
      <c r="DI51" s="371">
        <f t="shared" si="36"/>
        <v>0</v>
      </c>
      <c r="DJ51" s="371">
        <f t="shared" si="37"/>
        <v>0</v>
      </c>
      <c r="DK51" s="371">
        <f t="shared" si="38"/>
        <v>0</v>
      </c>
      <c r="DL51" s="371">
        <f t="shared" si="39"/>
        <v>0</v>
      </c>
      <c r="DM51" s="371">
        <f t="shared" si="40"/>
        <v>0</v>
      </c>
      <c r="DN51" s="371">
        <f t="shared" si="41"/>
        <v>0</v>
      </c>
      <c r="DO51" s="371">
        <f t="shared" si="42"/>
        <v>0</v>
      </c>
      <c r="DP51" s="371">
        <f t="shared" si="43"/>
        <v>0</v>
      </c>
      <c r="DQ51" s="371">
        <f t="shared" si="44"/>
        <v>0</v>
      </c>
      <c r="DR51" s="371">
        <f t="shared" si="45"/>
        <v>0</v>
      </c>
      <c r="DS51" s="371">
        <f t="shared" si="46"/>
        <v>0</v>
      </c>
      <c r="DT51" s="371">
        <f t="shared" si="47"/>
        <v>0</v>
      </c>
      <c r="DU51" s="371">
        <f t="shared" si="48"/>
        <v>0</v>
      </c>
      <c r="DV51" s="371">
        <f t="shared" si="49"/>
        <v>0</v>
      </c>
      <c r="DW51" s="371">
        <f t="shared" si="50"/>
        <v>0</v>
      </c>
      <c r="DX51" s="371">
        <f t="shared" si="51"/>
        <v>0</v>
      </c>
      <c r="DY51" s="371">
        <f t="shared" si="52"/>
        <v>0</v>
      </c>
      <c r="DZ51" s="371">
        <f t="shared" si="53"/>
        <v>0</v>
      </c>
      <c r="EA51" s="371">
        <f t="shared" si="54"/>
        <v>0</v>
      </c>
      <c r="EB51" s="371">
        <f t="shared" si="55"/>
        <v>0</v>
      </c>
      <c r="EC51" s="371">
        <f t="shared" si="56"/>
        <v>0</v>
      </c>
      <c r="ED51" s="371">
        <f t="shared" si="57"/>
        <v>0</v>
      </c>
      <c r="EE51" s="371">
        <f t="shared" si="58"/>
        <v>0</v>
      </c>
      <c r="EF51" s="371">
        <f t="shared" si="59"/>
        <v>0</v>
      </c>
      <c r="EG51" s="371">
        <f t="shared" si="60"/>
        <v>0</v>
      </c>
      <c r="EH51" s="371">
        <f t="shared" si="61"/>
        <v>0</v>
      </c>
      <c r="EI51" s="371">
        <f t="shared" si="62"/>
        <v>0</v>
      </c>
      <c r="EJ51" s="371">
        <f t="shared" si="63"/>
        <v>0</v>
      </c>
      <c r="EK51" s="56" t="s">
        <v>713</v>
      </c>
    </row>
    <row r="52" spans="1:141" ht="54" customHeight="1">
      <c r="A52" s="37">
        <f>IF('JLA事務局用　※触らないで下さい'!$A$6="","",'JLA事務局用　※触らないで下さい'!$A$6)</f>
      </c>
      <c r="B52" s="171"/>
      <c r="C52" s="58">
        <f t="shared" si="64"/>
      </c>
      <c r="D52" s="58">
        <f t="shared" si="65"/>
      </c>
      <c r="E52" s="195">
        <f>'JLA事務局用　※触らないで下さい'!$B$6</f>
        <v>0</v>
      </c>
      <c r="F52" s="195">
        <f>'JLA事務局用　※触らないで下さい'!$C$6</f>
        <v>0</v>
      </c>
      <c r="G52" s="37" t="str">
        <f t="shared" si="80"/>
        <v>男</v>
      </c>
      <c r="H52" s="171" t="str">
        <f t="shared" si="81"/>
        <v>1900/01/00</v>
      </c>
      <c r="I52" s="37"/>
      <c r="J52" s="37">
        <f t="shared" si="82"/>
      </c>
      <c r="K52" s="37"/>
      <c r="L52" s="37"/>
      <c r="M52" s="57">
        <f t="shared" si="83"/>
      </c>
      <c r="N52" s="37" t="e">
        <f>JLA事務局用　※触らないで下さい!#REF!</f>
        <v>#REF!</v>
      </c>
      <c r="O52" s="37" t="e">
        <f>JLA事務局用　※触らないで下さい!#REF!</f>
        <v>#REF!</v>
      </c>
      <c r="P52" s="37"/>
      <c r="Q52" s="37"/>
      <c r="R52" s="37">
        <v>1</v>
      </c>
      <c r="S52" s="37" t="str">
        <f t="shared" si="66"/>
        <v>障害物ｽｲﾑ
200m</v>
      </c>
      <c r="T52" s="37" t="str">
        <f t="shared" si="84"/>
        <v>:.</v>
      </c>
      <c r="U52" s="37" t="str">
        <f t="shared" si="67"/>
        <v>ﾏﾈｷﾝｷｬﾘｰ
50m</v>
      </c>
      <c r="V52" s="37" t="str">
        <f t="shared" si="85"/>
        <v>:.</v>
      </c>
      <c r="W52" s="37" t="str">
        <f t="shared" si="68"/>
        <v>ﾚｽｷｭｰﾒﾄﾞﾚｰ100m</v>
      </c>
      <c r="X52" s="37" t="str">
        <f t="shared" si="86"/>
        <v>:.</v>
      </c>
      <c r="Y52" s="37" t="str">
        <f t="shared" si="69"/>
        <v>ﾏﾈｷﾝｷｬﾘｰ･
ｳｨｽﾞﾌｨﾝ
100m</v>
      </c>
      <c r="Z52" s="37" t="str">
        <f t="shared" si="87"/>
        <v>:.</v>
      </c>
      <c r="AA52" s="37" t="str">
        <f t="shared" si="70"/>
        <v>ﾏﾈｷﾝﾄｳ･
ｳｨｽﾞﾌｨﾝ
100m</v>
      </c>
      <c r="AB52" s="37" t="str">
        <f t="shared" si="88"/>
        <v>:.</v>
      </c>
      <c r="AC52" s="37" t="str">
        <f t="shared" si="71"/>
        <v>ｽｰﾊﾟｰﾗｲﾌｾｰﾊﾞｰ
200m</v>
      </c>
      <c r="AD52" s="37" t="str">
        <f t="shared" si="89"/>
        <v>:.</v>
      </c>
      <c r="AE52" s="37" t="e">
        <f>IF(AF52="","",#REF!)</f>
        <v>#REF!</v>
      </c>
      <c r="AF52" s="37" t="e">
        <f>IF(#REF!="","",#REF!)</f>
        <v>#REF!</v>
      </c>
      <c r="AG52" s="37"/>
      <c r="AH52" s="37"/>
      <c r="AI52" s="37"/>
      <c r="AJ52" s="37"/>
      <c r="AK52" s="37"/>
      <c r="AL52" s="37"/>
      <c r="AM52" s="37"/>
      <c r="AN52" s="57" t="s">
        <v>135</v>
      </c>
      <c r="AO52" s="219"/>
      <c r="AP52" s="220"/>
      <c r="AQ52" s="219"/>
      <c r="AR52" s="220"/>
      <c r="AS52" s="37" t="s">
        <v>25</v>
      </c>
      <c r="AT52" s="36"/>
      <c r="AU52" s="36"/>
      <c r="AV52" s="34"/>
      <c r="AW52" s="34"/>
      <c r="AX52" s="34"/>
      <c r="AY52" s="284"/>
      <c r="AZ52" s="34"/>
      <c r="BA52" s="34"/>
      <c r="BB52" s="34"/>
      <c r="BC52" s="35"/>
      <c r="BD52" s="37">
        <f>IF(BC52="","",DATEDIF(BC52,'様式 A-4（チーム情報・チームＰＲ）'!$G$2,"Y"))</f>
      </c>
      <c r="BE52" s="287"/>
      <c r="BF52" s="312"/>
      <c r="BG52" s="37"/>
      <c r="BH52" s="58"/>
      <c r="BI52" s="289"/>
      <c r="BJ52" s="309" t="s">
        <v>689</v>
      </c>
      <c r="BK52" s="290"/>
      <c r="BL52" s="309" t="s">
        <v>690</v>
      </c>
      <c r="BM52" s="291"/>
      <c r="BN52" s="289"/>
      <c r="BO52" s="309" t="s">
        <v>689</v>
      </c>
      <c r="BP52" s="290"/>
      <c r="BQ52" s="309" t="s">
        <v>690</v>
      </c>
      <c r="BR52" s="291"/>
      <c r="BS52" s="289"/>
      <c r="BT52" s="309" t="s">
        <v>689</v>
      </c>
      <c r="BU52" s="290"/>
      <c r="BV52" s="309" t="s">
        <v>690</v>
      </c>
      <c r="BW52" s="291"/>
      <c r="BX52" s="289"/>
      <c r="BY52" s="309" t="s">
        <v>689</v>
      </c>
      <c r="BZ52" s="290"/>
      <c r="CA52" s="309" t="s">
        <v>690</v>
      </c>
      <c r="CB52" s="291"/>
      <c r="CC52" s="289"/>
      <c r="CD52" s="309" t="s">
        <v>689</v>
      </c>
      <c r="CE52" s="290"/>
      <c r="CF52" s="309" t="s">
        <v>690</v>
      </c>
      <c r="CG52" s="291"/>
      <c r="CH52" s="289"/>
      <c r="CI52" s="309" t="s">
        <v>689</v>
      </c>
      <c r="CJ52" s="290"/>
      <c r="CK52" s="309" t="s">
        <v>690</v>
      </c>
      <c r="CL52" s="291"/>
      <c r="CM52" s="203"/>
      <c r="CN52" s="203"/>
      <c r="CO52" s="204"/>
      <c r="CP52" s="313" t="str">
        <f t="shared" si="90"/>
        <v>:.</v>
      </c>
      <c r="CQ52" s="313" t="str">
        <f t="shared" si="91"/>
        <v>:.</v>
      </c>
      <c r="CR52" s="313" t="str">
        <f t="shared" si="92"/>
        <v>:.</v>
      </c>
      <c r="CS52" s="313" t="str">
        <f t="shared" si="93"/>
        <v>:.</v>
      </c>
      <c r="CT52" s="313" t="str">
        <f t="shared" si="94"/>
        <v>:.</v>
      </c>
      <c r="CU52" s="313" t="str">
        <f t="shared" si="95"/>
        <v>:.</v>
      </c>
      <c r="CV52" s="314">
        <f t="shared" si="74"/>
        <v>1</v>
      </c>
      <c r="CW52" s="314">
        <f t="shared" si="75"/>
        <v>1</v>
      </c>
      <c r="CX52" s="314">
        <f t="shared" si="76"/>
        <v>1</v>
      </c>
      <c r="CY52" s="314">
        <f t="shared" si="77"/>
        <v>1</v>
      </c>
      <c r="CZ52" s="314">
        <f t="shared" si="78"/>
        <v>1</v>
      </c>
      <c r="DA52" s="314">
        <f t="shared" si="79"/>
        <v>1</v>
      </c>
      <c r="DB52" s="315">
        <f t="shared" si="96"/>
        <v>6</v>
      </c>
      <c r="DC52" s="37">
        <f t="shared" si="97"/>
        <v>0</v>
      </c>
      <c r="DD52" s="59">
        <f t="shared" si="72"/>
        <v>0</v>
      </c>
      <c r="DE52" s="59">
        <f t="shared" si="73"/>
        <v>0</v>
      </c>
      <c r="DG52" s="371">
        <f t="shared" si="34"/>
        <v>0</v>
      </c>
      <c r="DH52" s="371">
        <f t="shared" si="35"/>
        <v>0</v>
      </c>
      <c r="DI52" s="371">
        <f t="shared" si="36"/>
        <v>0</v>
      </c>
      <c r="DJ52" s="371">
        <f t="shared" si="37"/>
        <v>0</v>
      </c>
      <c r="DK52" s="371">
        <f t="shared" si="38"/>
        <v>0</v>
      </c>
      <c r="DL52" s="371">
        <f t="shared" si="39"/>
        <v>0</v>
      </c>
      <c r="DM52" s="371">
        <f t="shared" si="40"/>
        <v>0</v>
      </c>
      <c r="DN52" s="371">
        <f t="shared" si="41"/>
        <v>0</v>
      </c>
      <c r="DO52" s="371">
        <f t="shared" si="42"/>
        <v>0</v>
      </c>
      <c r="DP52" s="371">
        <f t="shared" si="43"/>
        <v>0</v>
      </c>
      <c r="DQ52" s="371">
        <f t="shared" si="44"/>
        <v>0</v>
      </c>
      <c r="DR52" s="371">
        <f t="shared" si="45"/>
        <v>0</v>
      </c>
      <c r="DS52" s="371">
        <f t="shared" si="46"/>
        <v>0</v>
      </c>
      <c r="DT52" s="371">
        <f t="shared" si="47"/>
        <v>0</v>
      </c>
      <c r="DU52" s="371">
        <f t="shared" si="48"/>
        <v>0</v>
      </c>
      <c r="DV52" s="371">
        <f t="shared" si="49"/>
        <v>0</v>
      </c>
      <c r="DW52" s="371">
        <f t="shared" si="50"/>
        <v>0</v>
      </c>
      <c r="DX52" s="371">
        <f t="shared" si="51"/>
        <v>0</v>
      </c>
      <c r="DY52" s="371">
        <f t="shared" si="52"/>
        <v>0</v>
      </c>
      <c r="DZ52" s="371">
        <f t="shared" si="53"/>
        <v>0</v>
      </c>
      <c r="EA52" s="371">
        <f t="shared" si="54"/>
        <v>0</v>
      </c>
      <c r="EB52" s="371">
        <f t="shared" si="55"/>
        <v>0</v>
      </c>
      <c r="EC52" s="371">
        <f t="shared" si="56"/>
        <v>0</v>
      </c>
      <c r="ED52" s="371">
        <f t="shared" si="57"/>
        <v>0</v>
      </c>
      <c r="EE52" s="371">
        <f t="shared" si="58"/>
        <v>0</v>
      </c>
      <c r="EF52" s="371">
        <f t="shared" si="59"/>
        <v>0</v>
      </c>
      <c r="EG52" s="371">
        <f t="shared" si="60"/>
        <v>0</v>
      </c>
      <c r="EH52" s="371">
        <f t="shared" si="61"/>
        <v>0</v>
      </c>
      <c r="EI52" s="371">
        <f t="shared" si="62"/>
        <v>0</v>
      </c>
      <c r="EJ52" s="371">
        <f t="shared" si="63"/>
        <v>0</v>
      </c>
      <c r="EK52" s="56" t="s">
        <v>714</v>
      </c>
    </row>
    <row r="53" spans="1:141" ht="54" customHeight="1">
      <c r="A53" s="37">
        <f>IF('JLA事務局用　※触らないで下さい'!$A$6="","",'JLA事務局用　※触らないで下さい'!$A$6)</f>
      </c>
      <c r="B53" s="171"/>
      <c r="C53" s="58">
        <f t="shared" si="64"/>
      </c>
      <c r="D53" s="58">
        <f t="shared" si="65"/>
      </c>
      <c r="E53" s="195">
        <f>'JLA事務局用　※触らないで下さい'!$B$6</f>
        <v>0</v>
      </c>
      <c r="F53" s="195">
        <f>'JLA事務局用　※触らないで下さい'!$C$6</f>
        <v>0</v>
      </c>
      <c r="G53" s="37" t="str">
        <f t="shared" si="80"/>
        <v>男</v>
      </c>
      <c r="H53" s="171" t="str">
        <f t="shared" si="81"/>
        <v>1900/01/00</v>
      </c>
      <c r="I53" s="37"/>
      <c r="J53" s="37">
        <f t="shared" si="82"/>
      </c>
      <c r="K53" s="37"/>
      <c r="L53" s="37"/>
      <c r="M53" s="57">
        <f t="shared" si="83"/>
      </c>
      <c r="N53" s="37" t="e">
        <f>JLA事務局用　※触らないで下さい!#REF!</f>
        <v>#REF!</v>
      </c>
      <c r="O53" s="37" t="e">
        <f>JLA事務局用　※触らないで下さい!#REF!</f>
        <v>#REF!</v>
      </c>
      <c r="P53" s="37"/>
      <c r="Q53" s="37"/>
      <c r="R53" s="37">
        <v>1</v>
      </c>
      <c r="S53" s="37" t="str">
        <f t="shared" si="66"/>
        <v>障害物ｽｲﾑ
200m</v>
      </c>
      <c r="T53" s="37" t="str">
        <f t="shared" si="84"/>
        <v>:.</v>
      </c>
      <c r="U53" s="37" t="str">
        <f t="shared" si="67"/>
        <v>ﾏﾈｷﾝｷｬﾘｰ
50m</v>
      </c>
      <c r="V53" s="37" t="str">
        <f t="shared" si="85"/>
        <v>:.</v>
      </c>
      <c r="W53" s="37" t="str">
        <f t="shared" si="68"/>
        <v>ﾚｽｷｭｰﾒﾄﾞﾚｰ100m</v>
      </c>
      <c r="X53" s="37" t="str">
        <f t="shared" si="86"/>
        <v>:.</v>
      </c>
      <c r="Y53" s="37" t="str">
        <f t="shared" si="69"/>
        <v>ﾏﾈｷﾝｷｬﾘｰ･
ｳｨｽﾞﾌｨﾝ
100m</v>
      </c>
      <c r="Z53" s="37" t="str">
        <f t="shared" si="87"/>
        <v>:.</v>
      </c>
      <c r="AA53" s="37" t="str">
        <f t="shared" si="70"/>
        <v>ﾏﾈｷﾝﾄｳ･
ｳｨｽﾞﾌｨﾝ
100m</v>
      </c>
      <c r="AB53" s="37" t="str">
        <f t="shared" si="88"/>
        <v>:.</v>
      </c>
      <c r="AC53" s="37" t="str">
        <f t="shared" si="71"/>
        <v>ｽｰﾊﾟｰﾗｲﾌｾｰﾊﾞｰ
200m</v>
      </c>
      <c r="AD53" s="37" t="str">
        <f t="shared" si="89"/>
        <v>:.</v>
      </c>
      <c r="AE53" s="37" t="e">
        <f>IF(AF53="","",#REF!)</f>
        <v>#REF!</v>
      </c>
      <c r="AF53" s="37" t="e">
        <f>IF(#REF!="","",#REF!)</f>
        <v>#REF!</v>
      </c>
      <c r="AG53" s="37"/>
      <c r="AH53" s="37"/>
      <c r="AI53" s="37"/>
      <c r="AJ53" s="37"/>
      <c r="AK53" s="37"/>
      <c r="AL53" s="37"/>
      <c r="AM53" s="37"/>
      <c r="AN53" s="57" t="s">
        <v>136</v>
      </c>
      <c r="AO53" s="219"/>
      <c r="AP53" s="220"/>
      <c r="AQ53" s="219"/>
      <c r="AR53" s="220"/>
      <c r="AS53" s="37" t="s">
        <v>25</v>
      </c>
      <c r="AT53" s="36"/>
      <c r="AU53" s="36"/>
      <c r="AV53" s="34"/>
      <c r="AW53" s="34"/>
      <c r="AX53" s="34"/>
      <c r="AY53" s="284"/>
      <c r="AZ53" s="34"/>
      <c r="BA53" s="34"/>
      <c r="BB53" s="34"/>
      <c r="BC53" s="35"/>
      <c r="BD53" s="37">
        <f>IF(BC53="","",DATEDIF(BC53,'様式 A-4（チーム情報・チームＰＲ）'!$G$2,"Y"))</f>
      </c>
      <c r="BE53" s="287"/>
      <c r="BF53" s="312"/>
      <c r="BG53" s="37"/>
      <c r="BH53" s="58"/>
      <c r="BI53" s="289"/>
      <c r="BJ53" s="309" t="s">
        <v>689</v>
      </c>
      <c r="BK53" s="290"/>
      <c r="BL53" s="309" t="s">
        <v>690</v>
      </c>
      <c r="BM53" s="291"/>
      <c r="BN53" s="289"/>
      <c r="BO53" s="309" t="s">
        <v>689</v>
      </c>
      <c r="BP53" s="290"/>
      <c r="BQ53" s="309" t="s">
        <v>690</v>
      </c>
      <c r="BR53" s="291"/>
      <c r="BS53" s="289"/>
      <c r="BT53" s="309" t="s">
        <v>689</v>
      </c>
      <c r="BU53" s="290"/>
      <c r="BV53" s="309" t="s">
        <v>690</v>
      </c>
      <c r="BW53" s="291"/>
      <c r="BX53" s="289"/>
      <c r="BY53" s="309" t="s">
        <v>689</v>
      </c>
      <c r="BZ53" s="290"/>
      <c r="CA53" s="309" t="s">
        <v>690</v>
      </c>
      <c r="CB53" s="291"/>
      <c r="CC53" s="289"/>
      <c r="CD53" s="309" t="s">
        <v>689</v>
      </c>
      <c r="CE53" s="290"/>
      <c r="CF53" s="309" t="s">
        <v>690</v>
      </c>
      <c r="CG53" s="291"/>
      <c r="CH53" s="289"/>
      <c r="CI53" s="309" t="s">
        <v>689</v>
      </c>
      <c r="CJ53" s="290"/>
      <c r="CK53" s="309" t="s">
        <v>690</v>
      </c>
      <c r="CL53" s="291"/>
      <c r="CM53" s="203"/>
      <c r="CN53" s="203"/>
      <c r="CO53" s="204"/>
      <c r="CP53" s="313" t="str">
        <f t="shared" si="90"/>
        <v>:.</v>
      </c>
      <c r="CQ53" s="313" t="str">
        <f t="shared" si="91"/>
        <v>:.</v>
      </c>
      <c r="CR53" s="313" t="str">
        <f t="shared" si="92"/>
        <v>:.</v>
      </c>
      <c r="CS53" s="313" t="str">
        <f t="shared" si="93"/>
        <v>:.</v>
      </c>
      <c r="CT53" s="313" t="str">
        <f t="shared" si="94"/>
        <v>:.</v>
      </c>
      <c r="CU53" s="313" t="str">
        <f t="shared" si="95"/>
        <v>:.</v>
      </c>
      <c r="CV53" s="314">
        <f t="shared" si="74"/>
        <v>1</v>
      </c>
      <c r="CW53" s="314">
        <f t="shared" si="75"/>
        <v>1</v>
      </c>
      <c r="CX53" s="314">
        <f t="shared" si="76"/>
        <v>1</v>
      </c>
      <c r="CY53" s="314">
        <f t="shared" si="77"/>
        <v>1</v>
      </c>
      <c r="CZ53" s="314">
        <f t="shared" si="78"/>
        <v>1</v>
      </c>
      <c r="DA53" s="314">
        <f t="shared" si="79"/>
        <v>1</v>
      </c>
      <c r="DB53" s="315">
        <f t="shared" si="96"/>
        <v>6</v>
      </c>
      <c r="DC53" s="37">
        <f t="shared" si="97"/>
        <v>0</v>
      </c>
      <c r="DD53" s="59">
        <f t="shared" si="72"/>
        <v>0</v>
      </c>
      <c r="DE53" s="59">
        <f t="shared" si="73"/>
        <v>0</v>
      </c>
      <c r="DG53" s="371">
        <f t="shared" si="34"/>
        <v>0</v>
      </c>
      <c r="DH53" s="371">
        <f t="shared" si="35"/>
        <v>0</v>
      </c>
      <c r="DI53" s="371">
        <f t="shared" si="36"/>
        <v>0</v>
      </c>
      <c r="DJ53" s="371">
        <f t="shared" si="37"/>
        <v>0</v>
      </c>
      <c r="DK53" s="371">
        <f t="shared" si="38"/>
        <v>0</v>
      </c>
      <c r="DL53" s="371">
        <f t="shared" si="39"/>
        <v>0</v>
      </c>
      <c r="DM53" s="371">
        <f t="shared" si="40"/>
        <v>0</v>
      </c>
      <c r="DN53" s="371">
        <f t="shared" si="41"/>
        <v>0</v>
      </c>
      <c r="DO53" s="371">
        <f t="shared" si="42"/>
        <v>0</v>
      </c>
      <c r="DP53" s="371">
        <f t="shared" si="43"/>
        <v>0</v>
      </c>
      <c r="DQ53" s="371">
        <f t="shared" si="44"/>
        <v>0</v>
      </c>
      <c r="DR53" s="371">
        <f t="shared" si="45"/>
        <v>0</v>
      </c>
      <c r="DS53" s="371">
        <f t="shared" si="46"/>
        <v>0</v>
      </c>
      <c r="DT53" s="371">
        <f t="shared" si="47"/>
        <v>0</v>
      </c>
      <c r="DU53" s="371">
        <f t="shared" si="48"/>
        <v>0</v>
      </c>
      <c r="DV53" s="371">
        <f t="shared" si="49"/>
        <v>0</v>
      </c>
      <c r="DW53" s="371">
        <f t="shared" si="50"/>
        <v>0</v>
      </c>
      <c r="DX53" s="371">
        <f t="shared" si="51"/>
        <v>0</v>
      </c>
      <c r="DY53" s="371">
        <f t="shared" si="52"/>
        <v>0</v>
      </c>
      <c r="DZ53" s="371">
        <f t="shared" si="53"/>
        <v>0</v>
      </c>
      <c r="EA53" s="371">
        <f t="shared" si="54"/>
        <v>0</v>
      </c>
      <c r="EB53" s="371">
        <f t="shared" si="55"/>
        <v>0</v>
      </c>
      <c r="EC53" s="371">
        <f t="shared" si="56"/>
        <v>0</v>
      </c>
      <c r="ED53" s="371">
        <f t="shared" si="57"/>
        <v>0</v>
      </c>
      <c r="EE53" s="371">
        <f t="shared" si="58"/>
        <v>0</v>
      </c>
      <c r="EF53" s="371">
        <f t="shared" si="59"/>
        <v>0</v>
      </c>
      <c r="EG53" s="371">
        <f t="shared" si="60"/>
        <v>0</v>
      </c>
      <c r="EH53" s="371">
        <f t="shared" si="61"/>
        <v>0</v>
      </c>
      <c r="EI53" s="371">
        <f t="shared" si="62"/>
        <v>0</v>
      </c>
      <c r="EJ53" s="371">
        <f t="shared" si="63"/>
        <v>0</v>
      </c>
      <c r="EK53" s="56" t="s">
        <v>715</v>
      </c>
    </row>
    <row r="54" spans="1:141" ht="54" customHeight="1">
      <c r="A54" s="37">
        <f>IF('JLA事務局用　※触らないで下さい'!$A$6="","",'JLA事務局用　※触らないで下さい'!$A$6)</f>
      </c>
      <c r="B54" s="171"/>
      <c r="C54" s="58">
        <f t="shared" si="64"/>
      </c>
      <c r="D54" s="58">
        <f t="shared" si="65"/>
      </c>
      <c r="E54" s="195">
        <f>'JLA事務局用　※触らないで下さい'!$B$6</f>
        <v>0</v>
      </c>
      <c r="F54" s="195">
        <f>'JLA事務局用　※触らないで下さい'!$C$6</f>
        <v>0</v>
      </c>
      <c r="G54" s="37" t="str">
        <f t="shared" si="25"/>
        <v>男</v>
      </c>
      <c r="H54" s="171" t="str">
        <f t="shared" si="10"/>
        <v>1900/01/00</v>
      </c>
      <c r="I54" s="37"/>
      <c r="J54" s="37">
        <f t="shared" si="11"/>
      </c>
      <c r="K54" s="37"/>
      <c r="L54" s="37"/>
      <c r="M54" s="57">
        <f t="shared" si="12"/>
      </c>
      <c r="N54" s="37" t="e">
        <f>JLA事務局用　※触らないで下さい!#REF!</f>
        <v>#REF!</v>
      </c>
      <c r="O54" s="37" t="e">
        <f>JLA事務局用　※触らないで下さい!#REF!</f>
        <v>#REF!</v>
      </c>
      <c r="P54" s="37"/>
      <c r="Q54" s="37"/>
      <c r="R54" s="37">
        <v>1</v>
      </c>
      <c r="S54" s="37" t="str">
        <f t="shared" si="66"/>
        <v>障害物ｽｲﾑ
200m</v>
      </c>
      <c r="T54" s="37" t="str">
        <f t="shared" si="13"/>
        <v>:.</v>
      </c>
      <c r="U54" s="37" t="str">
        <f t="shared" si="67"/>
        <v>ﾏﾈｷﾝｷｬﾘｰ
50m</v>
      </c>
      <c r="V54" s="37" t="str">
        <f t="shared" si="14"/>
        <v>:.</v>
      </c>
      <c r="W54" s="37" t="str">
        <f t="shared" si="68"/>
        <v>ﾚｽｷｭｰﾒﾄﾞﾚｰ100m</v>
      </c>
      <c r="X54" s="37" t="str">
        <f t="shared" si="15"/>
        <v>:.</v>
      </c>
      <c r="Y54" s="37" t="str">
        <f t="shared" si="69"/>
        <v>ﾏﾈｷﾝｷｬﾘｰ･
ｳｨｽﾞﾌｨﾝ
100m</v>
      </c>
      <c r="Z54" s="37" t="str">
        <f t="shared" si="16"/>
        <v>:.</v>
      </c>
      <c r="AA54" s="37" t="str">
        <f t="shared" si="70"/>
        <v>ﾏﾈｷﾝﾄｳ･
ｳｨｽﾞﾌｨﾝ
100m</v>
      </c>
      <c r="AB54" s="37" t="str">
        <f t="shared" si="17"/>
        <v>:.</v>
      </c>
      <c r="AC54" s="37" t="str">
        <f t="shared" si="71"/>
        <v>ｽｰﾊﾟｰﾗｲﾌｾｰﾊﾞｰ
200m</v>
      </c>
      <c r="AD54" s="37" t="str">
        <f t="shared" si="18"/>
        <v>:.</v>
      </c>
      <c r="AE54" s="37" t="e">
        <f>IF(AF54="","",#REF!)</f>
        <v>#REF!</v>
      </c>
      <c r="AF54" s="37" t="e">
        <f>IF(#REF!="","",#REF!)</f>
        <v>#REF!</v>
      </c>
      <c r="AG54" s="37"/>
      <c r="AH54" s="37"/>
      <c r="AI54" s="37"/>
      <c r="AJ54" s="37"/>
      <c r="AK54" s="37"/>
      <c r="AL54" s="37"/>
      <c r="AM54" s="37"/>
      <c r="AN54" s="57" t="s">
        <v>137</v>
      </c>
      <c r="AO54" s="219"/>
      <c r="AP54" s="220"/>
      <c r="AQ54" s="219"/>
      <c r="AR54" s="220"/>
      <c r="AS54" s="37" t="s">
        <v>25</v>
      </c>
      <c r="AT54" s="36"/>
      <c r="AU54" s="36"/>
      <c r="AV54" s="34"/>
      <c r="AW54" s="34"/>
      <c r="AX54" s="34"/>
      <c r="AY54" s="284"/>
      <c r="AZ54" s="34"/>
      <c r="BA54" s="34"/>
      <c r="BB54" s="34"/>
      <c r="BC54" s="35"/>
      <c r="BD54" s="37">
        <f>IF(BC54="","",DATEDIF(BC54,'様式 A-4（チーム情報・チームＰＲ）'!$G$2,"Y"))</f>
      </c>
      <c r="BE54" s="287"/>
      <c r="BF54" s="312"/>
      <c r="BG54" s="37"/>
      <c r="BH54" s="58"/>
      <c r="BI54" s="289"/>
      <c r="BJ54" s="309" t="s">
        <v>689</v>
      </c>
      <c r="BK54" s="290"/>
      <c r="BL54" s="309" t="s">
        <v>690</v>
      </c>
      <c r="BM54" s="291"/>
      <c r="BN54" s="289"/>
      <c r="BO54" s="309" t="s">
        <v>689</v>
      </c>
      <c r="BP54" s="290"/>
      <c r="BQ54" s="309" t="s">
        <v>690</v>
      </c>
      <c r="BR54" s="291"/>
      <c r="BS54" s="289"/>
      <c r="BT54" s="309" t="s">
        <v>689</v>
      </c>
      <c r="BU54" s="290"/>
      <c r="BV54" s="309" t="s">
        <v>690</v>
      </c>
      <c r="BW54" s="291"/>
      <c r="BX54" s="289"/>
      <c r="BY54" s="309" t="s">
        <v>689</v>
      </c>
      <c r="BZ54" s="290"/>
      <c r="CA54" s="309" t="s">
        <v>690</v>
      </c>
      <c r="CB54" s="291"/>
      <c r="CC54" s="289"/>
      <c r="CD54" s="309" t="s">
        <v>689</v>
      </c>
      <c r="CE54" s="290"/>
      <c r="CF54" s="309" t="s">
        <v>690</v>
      </c>
      <c r="CG54" s="291"/>
      <c r="CH54" s="289"/>
      <c r="CI54" s="309" t="s">
        <v>689</v>
      </c>
      <c r="CJ54" s="290"/>
      <c r="CK54" s="309" t="s">
        <v>690</v>
      </c>
      <c r="CL54" s="291"/>
      <c r="CM54" s="203"/>
      <c r="CN54" s="203"/>
      <c r="CO54" s="204"/>
      <c r="CP54" s="313" t="str">
        <f t="shared" si="26"/>
        <v>:.</v>
      </c>
      <c r="CQ54" s="313" t="str">
        <f t="shared" si="27"/>
        <v>:.</v>
      </c>
      <c r="CR54" s="313" t="str">
        <f t="shared" si="28"/>
        <v>:.</v>
      </c>
      <c r="CS54" s="313" t="str">
        <f t="shared" si="29"/>
        <v>:.</v>
      </c>
      <c r="CT54" s="313" t="str">
        <f t="shared" si="30"/>
        <v>:.</v>
      </c>
      <c r="CU54" s="313" t="str">
        <f t="shared" si="31"/>
        <v>:.</v>
      </c>
      <c r="CV54" s="314">
        <f t="shared" si="74"/>
        <v>1</v>
      </c>
      <c r="CW54" s="314">
        <f t="shared" si="75"/>
        <v>1</v>
      </c>
      <c r="CX54" s="314">
        <f t="shared" si="76"/>
        <v>1</v>
      </c>
      <c r="CY54" s="314">
        <f t="shared" si="77"/>
        <v>1</v>
      </c>
      <c r="CZ54" s="314">
        <f t="shared" si="78"/>
        <v>1</v>
      </c>
      <c r="DA54" s="314">
        <f t="shared" si="79"/>
        <v>1</v>
      </c>
      <c r="DB54" s="315">
        <f t="shared" si="32"/>
        <v>6</v>
      </c>
      <c r="DC54" s="37">
        <f t="shared" si="33"/>
        <v>0</v>
      </c>
      <c r="DD54" s="59">
        <f t="shared" si="72"/>
        <v>0</v>
      </c>
      <c r="DE54" s="59">
        <f t="shared" si="73"/>
        <v>0</v>
      </c>
      <c r="DG54" s="371">
        <f t="shared" si="34"/>
        <v>0</v>
      </c>
      <c r="DH54" s="371">
        <f t="shared" si="35"/>
        <v>0</v>
      </c>
      <c r="DI54" s="371">
        <f t="shared" si="36"/>
        <v>0</v>
      </c>
      <c r="DJ54" s="371">
        <f t="shared" si="37"/>
        <v>0</v>
      </c>
      <c r="DK54" s="371">
        <f t="shared" si="38"/>
        <v>0</v>
      </c>
      <c r="DL54" s="371">
        <f t="shared" si="39"/>
        <v>0</v>
      </c>
      <c r="DM54" s="371">
        <f t="shared" si="40"/>
        <v>0</v>
      </c>
      <c r="DN54" s="371">
        <f t="shared" si="41"/>
        <v>0</v>
      </c>
      <c r="DO54" s="371">
        <f t="shared" si="42"/>
        <v>0</v>
      </c>
      <c r="DP54" s="371">
        <f t="shared" si="43"/>
        <v>0</v>
      </c>
      <c r="DQ54" s="371">
        <f t="shared" si="44"/>
        <v>0</v>
      </c>
      <c r="DR54" s="371">
        <f t="shared" si="45"/>
        <v>0</v>
      </c>
      <c r="DS54" s="371">
        <f t="shared" si="46"/>
        <v>0</v>
      </c>
      <c r="DT54" s="371">
        <f t="shared" si="47"/>
        <v>0</v>
      </c>
      <c r="DU54" s="371">
        <f t="shared" si="48"/>
        <v>0</v>
      </c>
      <c r="DV54" s="371">
        <f t="shared" si="49"/>
        <v>0</v>
      </c>
      <c r="DW54" s="371">
        <f t="shared" si="50"/>
        <v>0</v>
      </c>
      <c r="DX54" s="371">
        <f t="shared" si="51"/>
        <v>0</v>
      </c>
      <c r="DY54" s="371">
        <f t="shared" si="52"/>
        <v>0</v>
      </c>
      <c r="DZ54" s="371">
        <f t="shared" si="53"/>
        <v>0</v>
      </c>
      <c r="EA54" s="371">
        <f t="shared" si="54"/>
        <v>0</v>
      </c>
      <c r="EB54" s="371">
        <f t="shared" si="55"/>
        <v>0</v>
      </c>
      <c r="EC54" s="371">
        <f t="shared" si="56"/>
        <v>0</v>
      </c>
      <c r="ED54" s="371">
        <f t="shared" si="57"/>
        <v>0</v>
      </c>
      <c r="EE54" s="371">
        <f t="shared" si="58"/>
        <v>0</v>
      </c>
      <c r="EF54" s="371">
        <f t="shared" si="59"/>
        <v>0</v>
      </c>
      <c r="EG54" s="371">
        <f t="shared" si="60"/>
        <v>0</v>
      </c>
      <c r="EH54" s="371">
        <f t="shared" si="61"/>
        <v>0</v>
      </c>
      <c r="EI54" s="371">
        <f t="shared" si="62"/>
        <v>0</v>
      </c>
      <c r="EJ54" s="371">
        <f t="shared" si="63"/>
        <v>0</v>
      </c>
      <c r="EK54" s="56" t="s">
        <v>730</v>
      </c>
    </row>
    <row r="55" spans="1:141" ht="54" customHeight="1">
      <c r="A55" s="37">
        <f>IF('JLA事務局用　※触らないで下さい'!$A$6="","",'JLA事務局用　※触らないで下さい'!$A$6)</f>
      </c>
      <c r="B55" s="171"/>
      <c r="C55" s="58">
        <f t="shared" si="64"/>
      </c>
      <c r="D55" s="58">
        <f t="shared" si="65"/>
      </c>
      <c r="E55" s="195">
        <f>'JLA事務局用　※触らないで下さい'!$B$6</f>
        <v>0</v>
      </c>
      <c r="F55" s="195">
        <f>'JLA事務局用　※触らないで下さい'!$C$6</f>
        <v>0</v>
      </c>
      <c r="G55" s="37" t="str">
        <f t="shared" si="25"/>
        <v>男</v>
      </c>
      <c r="H55" s="171" t="str">
        <f t="shared" si="10"/>
        <v>1900/01/00</v>
      </c>
      <c r="I55" s="37"/>
      <c r="J55" s="37">
        <f t="shared" si="11"/>
      </c>
      <c r="K55" s="37"/>
      <c r="L55" s="37"/>
      <c r="M55" s="57">
        <f t="shared" si="12"/>
      </c>
      <c r="N55" s="37" t="e">
        <f>JLA事務局用　※触らないで下さい!#REF!</f>
        <v>#REF!</v>
      </c>
      <c r="O55" s="37" t="e">
        <f>JLA事務局用　※触らないで下さい!#REF!</f>
        <v>#REF!</v>
      </c>
      <c r="P55" s="37"/>
      <c r="Q55" s="37"/>
      <c r="R55" s="37">
        <v>1</v>
      </c>
      <c r="S55" s="37" t="str">
        <f t="shared" si="66"/>
        <v>障害物ｽｲﾑ
200m</v>
      </c>
      <c r="T55" s="37" t="str">
        <f t="shared" si="13"/>
        <v>:.</v>
      </c>
      <c r="U55" s="37" t="str">
        <f t="shared" si="67"/>
        <v>ﾏﾈｷﾝｷｬﾘｰ
50m</v>
      </c>
      <c r="V55" s="37" t="str">
        <f t="shared" si="14"/>
        <v>:.</v>
      </c>
      <c r="W55" s="37" t="str">
        <f t="shared" si="68"/>
        <v>ﾚｽｷｭｰﾒﾄﾞﾚｰ100m</v>
      </c>
      <c r="X55" s="37" t="str">
        <f t="shared" si="15"/>
        <v>:.</v>
      </c>
      <c r="Y55" s="37" t="str">
        <f t="shared" si="69"/>
        <v>ﾏﾈｷﾝｷｬﾘｰ･
ｳｨｽﾞﾌｨﾝ
100m</v>
      </c>
      <c r="Z55" s="37" t="str">
        <f t="shared" si="16"/>
        <v>:.</v>
      </c>
      <c r="AA55" s="37" t="str">
        <f t="shared" si="70"/>
        <v>ﾏﾈｷﾝﾄｳ･
ｳｨｽﾞﾌｨﾝ
100m</v>
      </c>
      <c r="AB55" s="37" t="str">
        <f t="shared" si="17"/>
        <v>:.</v>
      </c>
      <c r="AC55" s="37" t="str">
        <f t="shared" si="71"/>
        <v>ｽｰﾊﾟｰﾗｲﾌｾｰﾊﾞｰ
200m</v>
      </c>
      <c r="AD55" s="37" t="str">
        <f t="shared" si="18"/>
        <v>:.</v>
      </c>
      <c r="AE55" s="37" t="e">
        <f>IF(AF55="","",#REF!)</f>
        <v>#REF!</v>
      </c>
      <c r="AF55" s="37" t="e">
        <f>IF(#REF!="","",#REF!)</f>
        <v>#REF!</v>
      </c>
      <c r="AG55" s="37"/>
      <c r="AH55" s="37"/>
      <c r="AI55" s="37"/>
      <c r="AJ55" s="37"/>
      <c r="AK55" s="37"/>
      <c r="AL55" s="37"/>
      <c r="AM55" s="37"/>
      <c r="AN55" s="57" t="s">
        <v>138</v>
      </c>
      <c r="AO55" s="219"/>
      <c r="AP55" s="220"/>
      <c r="AQ55" s="219"/>
      <c r="AR55" s="220"/>
      <c r="AS55" s="37" t="s">
        <v>25</v>
      </c>
      <c r="AT55" s="36"/>
      <c r="AU55" s="36"/>
      <c r="AV55" s="34"/>
      <c r="AW55" s="34"/>
      <c r="AX55" s="34"/>
      <c r="AY55" s="284"/>
      <c r="AZ55" s="34"/>
      <c r="BA55" s="34"/>
      <c r="BB55" s="34"/>
      <c r="BC55" s="35"/>
      <c r="BD55" s="37">
        <f>IF(BC55="","",DATEDIF(BC55,'様式 A-4（チーム情報・チームＰＲ）'!$G$2,"Y"))</f>
      </c>
      <c r="BE55" s="287"/>
      <c r="BF55" s="312"/>
      <c r="BG55" s="37"/>
      <c r="BH55" s="58"/>
      <c r="BI55" s="289"/>
      <c r="BJ55" s="309" t="s">
        <v>689</v>
      </c>
      <c r="BK55" s="290"/>
      <c r="BL55" s="309" t="s">
        <v>690</v>
      </c>
      <c r="BM55" s="291"/>
      <c r="BN55" s="289"/>
      <c r="BO55" s="309" t="s">
        <v>689</v>
      </c>
      <c r="BP55" s="290"/>
      <c r="BQ55" s="309" t="s">
        <v>690</v>
      </c>
      <c r="BR55" s="291"/>
      <c r="BS55" s="289"/>
      <c r="BT55" s="309" t="s">
        <v>689</v>
      </c>
      <c r="BU55" s="290"/>
      <c r="BV55" s="309" t="s">
        <v>690</v>
      </c>
      <c r="BW55" s="291"/>
      <c r="BX55" s="289"/>
      <c r="BY55" s="309" t="s">
        <v>689</v>
      </c>
      <c r="BZ55" s="290"/>
      <c r="CA55" s="309" t="s">
        <v>690</v>
      </c>
      <c r="CB55" s="291"/>
      <c r="CC55" s="289"/>
      <c r="CD55" s="309" t="s">
        <v>689</v>
      </c>
      <c r="CE55" s="290"/>
      <c r="CF55" s="309" t="s">
        <v>690</v>
      </c>
      <c r="CG55" s="291"/>
      <c r="CH55" s="289"/>
      <c r="CI55" s="309" t="s">
        <v>689</v>
      </c>
      <c r="CJ55" s="290"/>
      <c r="CK55" s="309" t="s">
        <v>690</v>
      </c>
      <c r="CL55" s="291"/>
      <c r="CM55" s="203"/>
      <c r="CN55" s="203"/>
      <c r="CO55" s="204"/>
      <c r="CP55" s="313" t="str">
        <f t="shared" si="26"/>
        <v>:.</v>
      </c>
      <c r="CQ55" s="313" t="str">
        <f t="shared" si="27"/>
        <v>:.</v>
      </c>
      <c r="CR55" s="313" t="str">
        <f t="shared" si="28"/>
        <v>:.</v>
      </c>
      <c r="CS55" s="313" t="str">
        <f t="shared" si="29"/>
        <v>:.</v>
      </c>
      <c r="CT55" s="313" t="str">
        <f t="shared" si="30"/>
        <v>:.</v>
      </c>
      <c r="CU55" s="313" t="str">
        <f t="shared" si="31"/>
        <v>:.</v>
      </c>
      <c r="CV55" s="314">
        <f t="shared" si="74"/>
        <v>1</v>
      </c>
      <c r="CW55" s="314">
        <f t="shared" si="75"/>
        <v>1</v>
      </c>
      <c r="CX55" s="314">
        <f t="shared" si="76"/>
        <v>1</v>
      </c>
      <c r="CY55" s="314">
        <f t="shared" si="77"/>
        <v>1</v>
      </c>
      <c r="CZ55" s="314">
        <f t="shared" si="78"/>
        <v>1</v>
      </c>
      <c r="DA55" s="314">
        <f t="shared" si="79"/>
        <v>1</v>
      </c>
      <c r="DB55" s="315">
        <f t="shared" si="32"/>
        <v>6</v>
      </c>
      <c r="DC55" s="37">
        <f t="shared" si="33"/>
        <v>0</v>
      </c>
      <c r="DD55" s="59">
        <f t="shared" si="72"/>
        <v>0</v>
      </c>
      <c r="DE55" s="59">
        <f t="shared" si="73"/>
        <v>0</v>
      </c>
      <c r="DG55" s="371">
        <f t="shared" si="34"/>
        <v>0</v>
      </c>
      <c r="DH55" s="371">
        <f t="shared" si="35"/>
        <v>0</v>
      </c>
      <c r="DI55" s="371">
        <f t="shared" si="36"/>
        <v>0</v>
      </c>
      <c r="DJ55" s="371">
        <f t="shared" si="37"/>
        <v>0</v>
      </c>
      <c r="DK55" s="371">
        <f t="shared" si="38"/>
        <v>0</v>
      </c>
      <c r="DL55" s="371">
        <f t="shared" si="39"/>
        <v>0</v>
      </c>
      <c r="DM55" s="371">
        <f t="shared" si="40"/>
        <v>0</v>
      </c>
      <c r="DN55" s="371">
        <f t="shared" si="41"/>
        <v>0</v>
      </c>
      <c r="DO55" s="371">
        <f t="shared" si="42"/>
        <v>0</v>
      </c>
      <c r="DP55" s="371">
        <f t="shared" si="43"/>
        <v>0</v>
      </c>
      <c r="DQ55" s="371">
        <f t="shared" si="44"/>
        <v>0</v>
      </c>
      <c r="DR55" s="371">
        <f t="shared" si="45"/>
        <v>0</v>
      </c>
      <c r="DS55" s="371">
        <f t="shared" si="46"/>
        <v>0</v>
      </c>
      <c r="DT55" s="371">
        <f t="shared" si="47"/>
        <v>0</v>
      </c>
      <c r="DU55" s="371">
        <f t="shared" si="48"/>
        <v>0</v>
      </c>
      <c r="DV55" s="371">
        <f t="shared" si="49"/>
        <v>0</v>
      </c>
      <c r="DW55" s="371">
        <f t="shared" si="50"/>
        <v>0</v>
      </c>
      <c r="DX55" s="371">
        <f t="shared" si="51"/>
        <v>0</v>
      </c>
      <c r="DY55" s="371">
        <f t="shared" si="52"/>
        <v>0</v>
      </c>
      <c r="DZ55" s="371">
        <f t="shared" si="53"/>
        <v>0</v>
      </c>
      <c r="EA55" s="371">
        <f t="shared" si="54"/>
        <v>0</v>
      </c>
      <c r="EB55" s="371">
        <f t="shared" si="55"/>
        <v>0</v>
      </c>
      <c r="EC55" s="371">
        <f t="shared" si="56"/>
        <v>0</v>
      </c>
      <c r="ED55" s="371">
        <f t="shared" si="57"/>
        <v>0</v>
      </c>
      <c r="EE55" s="371">
        <f t="shared" si="58"/>
        <v>0</v>
      </c>
      <c r="EF55" s="371">
        <f t="shared" si="59"/>
        <v>0</v>
      </c>
      <c r="EG55" s="371">
        <f t="shared" si="60"/>
        <v>0</v>
      </c>
      <c r="EH55" s="371">
        <f t="shared" si="61"/>
        <v>0</v>
      </c>
      <c r="EI55" s="371">
        <f t="shared" si="62"/>
        <v>0</v>
      </c>
      <c r="EJ55" s="371">
        <f t="shared" si="63"/>
        <v>0</v>
      </c>
      <c r="EK55" s="56" t="s">
        <v>731</v>
      </c>
    </row>
    <row r="56" spans="1:141" ht="54" customHeight="1">
      <c r="A56" s="37">
        <f>IF('JLA事務局用　※触らないで下さい'!$A$6="","",'JLA事務局用　※触らないで下さい'!$A$6)</f>
      </c>
      <c r="B56" s="171"/>
      <c r="C56" s="58">
        <f t="shared" si="64"/>
      </c>
      <c r="D56" s="58">
        <f t="shared" si="65"/>
      </c>
      <c r="E56" s="195">
        <f>'JLA事務局用　※触らないで下さい'!$B$6</f>
        <v>0</v>
      </c>
      <c r="F56" s="195">
        <f>'JLA事務局用　※触らないで下さい'!$C$6</f>
        <v>0</v>
      </c>
      <c r="G56" s="37" t="str">
        <f t="shared" si="25"/>
        <v>男</v>
      </c>
      <c r="H56" s="171" t="str">
        <f t="shared" si="10"/>
        <v>1900/01/00</v>
      </c>
      <c r="I56" s="37"/>
      <c r="J56" s="37">
        <f t="shared" si="11"/>
      </c>
      <c r="K56" s="37"/>
      <c r="L56" s="37"/>
      <c r="M56" s="57">
        <f t="shared" si="12"/>
      </c>
      <c r="N56" s="37" t="e">
        <f>JLA事務局用　※触らないで下さい!#REF!</f>
        <v>#REF!</v>
      </c>
      <c r="O56" s="37" t="e">
        <f>JLA事務局用　※触らないで下さい!#REF!</f>
        <v>#REF!</v>
      </c>
      <c r="P56" s="37"/>
      <c r="Q56" s="37"/>
      <c r="R56" s="37">
        <v>1</v>
      </c>
      <c r="S56" s="37" t="str">
        <f t="shared" si="66"/>
        <v>障害物ｽｲﾑ
200m</v>
      </c>
      <c r="T56" s="37" t="str">
        <f t="shared" si="13"/>
        <v>:.</v>
      </c>
      <c r="U56" s="37" t="str">
        <f t="shared" si="67"/>
        <v>ﾏﾈｷﾝｷｬﾘｰ
50m</v>
      </c>
      <c r="V56" s="37" t="str">
        <f t="shared" si="14"/>
        <v>:.</v>
      </c>
      <c r="W56" s="37" t="str">
        <f t="shared" si="68"/>
        <v>ﾚｽｷｭｰﾒﾄﾞﾚｰ100m</v>
      </c>
      <c r="X56" s="37" t="str">
        <f t="shared" si="15"/>
        <v>:.</v>
      </c>
      <c r="Y56" s="37" t="str">
        <f t="shared" si="69"/>
        <v>ﾏﾈｷﾝｷｬﾘｰ･
ｳｨｽﾞﾌｨﾝ
100m</v>
      </c>
      <c r="Z56" s="37" t="str">
        <f t="shared" si="16"/>
        <v>:.</v>
      </c>
      <c r="AA56" s="37" t="str">
        <f t="shared" si="70"/>
        <v>ﾏﾈｷﾝﾄｳ･
ｳｨｽﾞﾌｨﾝ
100m</v>
      </c>
      <c r="AB56" s="37" t="str">
        <f t="shared" si="17"/>
        <v>:.</v>
      </c>
      <c r="AC56" s="37" t="str">
        <f t="shared" si="71"/>
        <v>ｽｰﾊﾟｰﾗｲﾌｾｰﾊﾞｰ
200m</v>
      </c>
      <c r="AD56" s="37" t="str">
        <f t="shared" si="18"/>
        <v>:.</v>
      </c>
      <c r="AE56" s="37" t="e">
        <f>IF(AF56="","",#REF!)</f>
        <v>#REF!</v>
      </c>
      <c r="AF56" s="37" t="e">
        <f>IF(#REF!="","",#REF!)</f>
        <v>#REF!</v>
      </c>
      <c r="AG56" s="37"/>
      <c r="AH56" s="37"/>
      <c r="AI56" s="37"/>
      <c r="AJ56" s="37"/>
      <c r="AK56" s="37"/>
      <c r="AL56" s="37"/>
      <c r="AM56" s="37"/>
      <c r="AN56" s="57" t="s">
        <v>139</v>
      </c>
      <c r="AO56" s="219"/>
      <c r="AP56" s="220"/>
      <c r="AQ56" s="219"/>
      <c r="AR56" s="220"/>
      <c r="AS56" s="37" t="s">
        <v>25</v>
      </c>
      <c r="AT56" s="36"/>
      <c r="AU56" s="36"/>
      <c r="AV56" s="34"/>
      <c r="AW56" s="34"/>
      <c r="AX56" s="34"/>
      <c r="AY56" s="284"/>
      <c r="AZ56" s="34"/>
      <c r="BA56" s="34"/>
      <c r="BB56" s="34"/>
      <c r="BC56" s="35"/>
      <c r="BD56" s="37">
        <f>IF(BC56="","",DATEDIF(BC56,'様式 A-4（チーム情報・チームＰＲ）'!$G$2,"Y"))</f>
      </c>
      <c r="BE56" s="287"/>
      <c r="BF56" s="312"/>
      <c r="BG56" s="37"/>
      <c r="BH56" s="58"/>
      <c r="BI56" s="289"/>
      <c r="BJ56" s="309" t="s">
        <v>689</v>
      </c>
      <c r="BK56" s="290"/>
      <c r="BL56" s="309" t="s">
        <v>690</v>
      </c>
      <c r="BM56" s="291"/>
      <c r="BN56" s="289"/>
      <c r="BO56" s="309" t="s">
        <v>689</v>
      </c>
      <c r="BP56" s="290"/>
      <c r="BQ56" s="309" t="s">
        <v>690</v>
      </c>
      <c r="BR56" s="291"/>
      <c r="BS56" s="289"/>
      <c r="BT56" s="309" t="s">
        <v>689</v>
      </c>
      <c r="BU56" s="290"/>
      <c r="BV56" s="309" t="s">
        <v>690</v>
      </c>
      <c r="BW56" s="291"/>
      <c r="BX56" s="289"/>
      <c r="BY56" s="309" t="s">
        <v>689</v>
      </c>
      <c r="BZ56" s="290"/>
      <c r="CA56" s="309" t="s">
        <v>690</v>
      </c>
      <c r="CB56" s="291"/>
      <c r="CC56" s="289"/>
      <c r="CD56" s="309" t="s">
        <v>689</v>
      </c>
      <c r="CE56" s="290"/>
      <c r="CF56" s="309" t="s">
        <v>690</v>
      </c>
      <c r="CG56" s="291"/>
      <c r="CH56" s="289"/>
      <c r="CI56" s="309" t="s">
        <v>689</v>
      </c>
      <c r="CJ56" s="290"/>
      <c r="CK56" s="309" t="s">
        <v>690</v>
      </c>
      <c r="CL56" s="291"/>
      <c r="CM56" s="203"/>
      <c r="CN56" s="203"/>
      <c r="CO56" s="204"/>
      <c r="CP56" s="313" t="str">
        <f t="shared" si="26"/>
        <v>:.</v>
      </c>
      <c r="CQ56" s="313" t="str">
        <f t="shared" si="27"/>
        <v>:.</v>
      </c>
      <c r="CR56" s="313" t="str">
        <f t="shared" si="28"/>
        <v>:.</v>
      </c>
      <c r="CS56" s="313" t="str">
        <f t="shared" si="29"/>
        <v>:.</v>
      </c>
      <c r="CT56" s="313" t="str">
        <f t="shared" si="30"/>
        <v>:.</v>
      </c>
      <c r="CU56" s="313" t="str">
        <f t="shared" si="31"/>
        <v>:.</v>
      </c>
      <c r="CV56" s="314">
        <f t="shared" si="74"/>
        <v>1</v>
      </c>
      <c r="CW56" s="314">
        <f t="shared" si="75"/>
        <v>1</v>
      </c>
      <c r="CX56" s="314">
        <f t="shared" si="76"/>
        <v>1</v>
      </c>
      <c r="CY56" s="314">
        <f t="shared" si="77"/>
        <v>1</v>
      </c>
      <c r="CZ56" s="314">
        <f t="shared" si="78"/>
        <v>1</v>
      </c>
      <c r="DA56" s="314">
        <f t="shared" si="79"/>
        <v>1</v>
      </c>
      <c r="DB56" s="315">
        <f t="shared" si="32"/>
        <v>6</v>
      </c>
      <c r="DC56" s="37">
        <f t="shared" si="33"/>
        <v>0</v>
      </c>
      <c r="DD56" s="59">
        <f t="shared" si="72"/>
        <v>0</v>
      </c>
      <c r="DE56" s="59">
        <f t="shared" si="73"/>
        <v>0</v>
      </c>
      <c r="DG56" s="371">
        <f t="shared" si="34"/>
        <v>0</v>
      </c>
      <c r="DH56" s="371">
        <f t="shared" si="35"/>
        <v>0</v>
      </c>
      <c r="DI56" s="371">
        <f t="shared" si="36"/>
        <v>0</v>
      </c>
      <c r="DJ56" s="371">
        <f t="shared" si="37"/>
        <v>0</v>
      </c>
      <c r="DK56" s="371">
        <f t="shared" si="38"/>
        <v>0</v>
      </c>
      <c r="DL56" s="371">
        <f t="shared" si="39"/>
        <v>0</v>
      </c>
      <c r="DM56" s="371">
        <f t="shared" si="40"/>
        <v>0</v>
      </c>
      <c r="DN56" s="371">
        <f t="shared" si="41"/>
        <v>0</v>
      </c>
      <c r="DO56" s="371">
        <f t="shared" si="42"/>
        <v>0</v>
      </c>
      <c r="DP56" s="371">
        <f t="shared" si="43"/>
        <v>0</v>
      </c>
      <c r="DQ56" s="371">
        <f t="shared" si="44"/>
        <v>0</v>
      </c>
      <c r="DR56" s="371">
        <f t="shared" si="45"/>
        <v>0</v>
      </c>
      <c r="DS56" s="371">
        <f t="shared" si="46"/>
        <v>0</v>
      </c>
      <c r="DT56" s="371">
        <f t="shared" si="47"/>
        <v>0</v>
      </c>
      <c r="DU56" s="371">
        <f t="shared" si="48"/>
        <v>0</v>
      </c>
      <c r="DV56" s="371">
        <f t="shared" si="49"/>
        <v>0</v>
      </c>
      <c r="DW56" s="371">
        <f t="shared" si="50"/>
        <v>0</v>
      </c>
      <c r="DX56" s="371">
        <f t="shared" si="51"/>
        <v>0</v>
      </c>
      <c r="DY56" s="371">
        <f t="shared" si="52"/>
        <v>0</v>
      </c>
      <c r="DZ56" s="371">
        <f t="shared" si="53"/>
        <v>0</v>
      </c>
      <c r="EA56" s="371">
        <f t="shared" si="54"/>
        <v>0</v>
      </c>
      <c r="EB56" s="371">
        <f t="shared" si="55"/>
        <v>0</v>
      </c>
      <c r="EC56" s="371">
        <f t="shared" si="56"/>
        <v>0</v>
      </c>
      <c r="ED56" s="371">
        <f t="shared" si="57"/>
        <v>0</v>
      </c>
      <c r="EE56" s="371">
        <f t="shared" si="58"/>
        <v>0</v>
      </c>
      <c r="EF56" s="371">
        <f t="shared" si="59"/>
        <v>0</v>
      </c>
      <c r="EG56" s="371">
        <f t="shared" si="60"/>
        <v>0</v>
      </c>
      <c r="EH56" s="371">
        <f t="shared" si="61"/>
        <v>0</v>
      </c>
      <c r="EI56" s="371">
        <f t="shared" si="62"/>
        <v>0</v>
      </c>
      <c r="EJ56" s="371">
        <f t="shared" si="63"/>
        <v>0</v>
      </c>
      <c r="EK56" s="56" t="s">
        <v>732</v>
      </c>
    </row>
    <row r="57" spans="1:141" ht="54" customHeight="1">
      <c r="A57" s="37">
        <f>IF('JLA事務局用　※触らないで下さい'!$A$6="","",'JLA事務局用　※触らないで下さい'!$A$6)</f>
      </c>
      <c r="B57" s="171"/>
      <c r="C57" s="58">
        <f t="shared" si="64"/>
      </c>
      <c r="D57" s="58">
        <f t="shared" si="65"/>
      </c>
      <c r="E57" s="195">
        <f>'JLA事務局用　※触らないで下さい'!$B$6</f>
        <v>0</v>
      </c>
      <c r="F57" s="195">
        <f>'JLA事務局用　※触らないで下さい'!$C$6</f>
        <v>0</v>
      </c>
      <c r="G57" s="37" t="str">
        <f t="shared" si="25"/>
        <v>男</v>
      </c>
      <c r="H57" s="171" t="str">
        <f t="shared" si="10"/>
        <v>1900/01/00</v>
      </c>
      <c r="I57" s="37"/>
      <c r="J57" s="37">
        <f t="shared" si="11"/>
      </c>
      <c r="K57" s="37"/>
      <c r="L57" s="37"/>
      <c r="M57" s="57">
        <f t="shared" si="12"/>
      </c>
      <c r="N57" s="37" t="e">
        <f>JLA事務局用　※触らないで下さい!#REF!</f>
        <v>#REF!</v>
      </c>
      <c r="O57" s="37" t="e">
        <f>JLA事務局用　※触らないで下さい!#REF!</f>
        <v>#REF!</v>
      </c>
      <c r="P57" s="37"/>
      <c r="Q57" s="37"/>
      <c r="R57" s="37">
        <v>1</v>
      </c>
      <c r="S57" s="37" t="str">
        <f t="shared" si="66"/>
        <v>障害物ｽｲﾑ
200m</v>
      </c>
      <c r="T57" s="37" t="str">
        <f t="shared" si="13"/>
        <v>:.</v>
      </c>
      <c r="U57" s="37" t="str">
        <f t="shared" si="67"/>
        <v>ﾏﾈｷﾝｷｬﾘｰ
50m</v>
      </c>
      <c r="V57" s="37" t="str">
        <f t="shared" si="14"/>
        <v>:.</v>
      </c>
      <c r="W57" s="37" t="str">
        <f t="shared" si="68"/>
        <v>ﾚｽｷｭｰﾒﾄﾞﾚｰ100m</v>
      </c>
      <c r="X57" s="37" t="str">
        <f t="shared" si="15"/>
        <v>:.</v>
      </c>
      <c r="Y57" s="37" t="str">
        <f t="shared" si="69"/>
        <v>ﾏﾈｷﾝｷｬﾘｰ･
ｳｨｽﾞﾌｨﾝ
100m</v>
      </c>
      <c r="Z57" s="37" t="str">
        <f t="shared" si="16"/>
        <v>:.</v>
      </c>
      <c r="AA57" s="37" t="str">
        <f t="shared" si="70"/>
        <v>ﾏﾈｷﾝﾄｳ･
ｳｨｽﾞﾌｨﾝ
100m</v>
      </c>
      <c r="AB57" s="37" t="str">
        <f t="shared" si="17"/>
        <v>:.</v>
      </c>
      <c r="AC57" s="37" t="str">
        <f t="shared" si="71"/>
        <v>ｽｰﾊﾟｰﾗｲﾌｾｰﾊﾞｰ
200m</v>
      </c>
      <c r="AD57" s="37" t="str">
        <f t="shared" si="18"/>
        <v>:.</v>
      </c>
      <c r="AE57" s="37" t="e">
        <f>IF(AF57="","",#REF!)</f>
        <v>#REF!</v>
      </c>
      <c r="AF57" s="37" t="e">
        <f>IF(#REF!="","",#REF!)</f>
        <v>#REF!</v>
      </c>
      <c r="AG57" s="37"/>
      <c r="AH57" s="37"/>
      <c r="AI57" s="37"/>
      <c r="AJ57" s="37"/>
      <c r="AK57" s="37"/>
      <c r="AL57" s="37"/>
      <c r="AM57" s="37"/>
      <c r="AN57" s="57" t="s">
        <v>140</v>
      </c>
      <c r="AO57" s="219"/>
      <c r="AP57" s="220"/>
      <c r="AQ57" s="219"/>
      <c r="AR57" s="220"/>
      <c r="AS57" s="37" t="s">
        <v>25</v>
      </c>
      <c r="AT57" s="36"/>
      <c r="AU57" s="36"/>
      <c r="AV57" s="34"/>
      <c r="AW57" s="34"/>
      <c r="AX57" s="34"/>
      <c r="AY57" s="284"/>
      <c r="AZ57" s="34"/>
      <c r="BA57" s="34"/>
      <c r="BB57" s="34"/>
      <c r="BC57" s="35"/>
      <c r="BD57" s="37">
        <f>IF(BC57="","",DATEDIF(BC57,'様式 A-4（チーム情報・チームＰＲ）'!$G$2,"Y"))</f>
      </c>
      <c r="BE57" s="287"/>
      <c r="BF57" s="312"/>
      <c r="BG57" s="37"/>
      <c r="BH57" s="58"/>
      <c r="BI57" s="289"/>
      <c r="BJ57" s="309" t="s">
        <v>689</v>
      </c>
      <c r="BK57" s="290"/>
      <c r="BL57" s="309" t="s">
        <v>690</v>
      </c>
      <c r="BM57" s="291"/>
      <c r="BN57" s="289"/>
      <c r="BO57" s="309" t="s">
        <v>689</v>
      </c>
      <c r="BP57" s="290"/>
      <c r="BQ57" s="309" t="s">
        <v>690</v>
      </c>
      <c r="BR57" s="291"/>
      <c r="BS57" s="289"/>
      <c r="BT57" s="309" t="s">
        <v>689</v>
      </c>
      <c r="BU57" s="290"/>
      <c r="BV57" s="309" t="s">
        <v>690</v>
      </c>
      <c r="BW57" s="291"/>
      <c r="BX57" s="289"/>
      <c r="BY57" s="309" t="s">
        <v>689</v>
      </c>
      <c r="BZ57" s="290"/>
      <c r="CA57" s="309" t="s">
        <v>690</v>
      </c>
      <c r="CB57" s="291"/>
      <c r="CC57" s="289"/>
      <c r="CD57" s="309" t="s">
        <v>689</v>
      </c>
      <c r="CE57" s="290"/>
      <c r="CF57" s="309" t="s">
        <v>690</v>
      </c>
      <c r="CG57" s="291"/>
      <c r="CH57" s="289"/>
      <c r="CI57" s="309" t="s">
        <v>689</v>
      </c>
      <c r="CJ57" s="290"/>
      <c r="CK57" s="309" t="s">
        <v>690</v>
      </c>
      <c r="CL57" s="291"/>
      <c r="CM57" s="203"/>
      <c r="CN57" s="203"/>
      <c r="CO57" s="204"/>
      <c r="CP57" s="313" t="str">
        <f t="shared" si="26"/>
        <v>:.</v>
      </c>
      <c r="CQ57" s="313" t="str">
        <f t="shared" si="27"/>
        <v>:.</v>
      </c>
      <c r="CR57" s="313" t="str">
        <f t="shared" si="28"/>
        <v>:.</v>
      </c>
      <c r="CS57" s="313" t="str">
        <f t="shared" si="29"/>
        <v>:.</v>
      </c>
      <c r="CT57" s="313" t="str">
        <f t="shared" si="30"/>
        <v>:.</v>
      </c>
      <c r="CU57" s="313" t="str">
        <f t="shared" si="31"/>
        <v>:.</v>
      </c>
      <c r="CV57" s="314">
        <f t="shared" si="74"/>
        <v>1</v>
      </c>
      <c r="CW57" s="314">
        <f t="shared" si="75"/>
        <v>1</v>
      </c>
      <c r="CX57" s="314">
        <f t="shared" si="76"/>
        <v>1</v>
      </c>
      <c r="CY57" s="314">
        <f t="shared" si="77"/>
        <v>1</v>
      </c>
      <c r="CZ57" s="314">
        <f t="shared" si="78"/>
        <v>1</v>
      </c>
      <c r="DA57" s="314">
        <f t="shared" si="79"/>
        <v>1</v>
      </c>
      <c r="DB57" s="315">
        <f t="shared" si="32"/>
        <v>6</v>
      </c>
      <c r="DC57" s="37">
        <f t="shared" si="33"/>
        <v>0</v>
      </c>
      <c r="DD57" s="59">
        <f t="shared" si="72"/>
        <v>0</v>
      </c>
      <c r="DE57" s="59">
        <f t="shared" si="73"/>
        <v>0</v>
      </c>
      <c r="DG57" s="371">
        <f t="shared" si="34"/>
        <v>0</v>
      </c>
      <c r="DH57" s="371">
        <f t="shared" si="35"/>
        <v>0</v>
      </c>
      <c r="DI57" s="371">
        <f t="shared" si="36"/>
        <v>0</v>
      </c>
      <c r="DJ57" s="371">
        <f t="shared" si="37"/>
        <v>0</v>
      </c>
      <c r="DK57" s="371">
        <f t="shared" si="38"/>
        <v>0</v>
      </c>
      <c r="DL57" s="371">
        <f t="shared" si="39"/>
        <v>0</v>
      </c>
      <c r="DM57" s="371">
        <f t="shared" si="40"/>
        <v>0</v>
      </c>
      <c r="DN57" s="371">
        <f t="shared" si="41"/>
        <v>0</v>
      </c>
      <c r="DO57" s="371">
        <f t="shared" si="42"/>
        <v>0</v>
      </c>
      <c r="DP57" s="371">
        <f t="shared" si="43"/>
        <v>0</v>
      </c>
      <c r="DQ57" s="371">
        <f t="shared" si="44"/>
        <v>0</v>
      </c>
      <c r="DR57" s="371">
        <f t="shared" si="45"/>
        <v>0</v>
      </c>
      <c r="DS57" s="371">
        <f t="shared" si="46"/>
        <v>0</v>
      </c>
      <c r="DT57" s="371">
        <f t="shared" si="47"/>
        <v>0</v>
      </c>
      <c r="DU57" s="371">
        <f t="shared" si="48"/>
        <v>0</v>
      </c>
      <c r="DV57" s="371">
        <f t="shared" si="49"/>
        <v>0</v>
      </c>
      <c r="DW57" s="371">
        <f t="shared" si="50"/>
        <v>0</v>
      </c>
      <c r="DX57" s="371">
        <f t="shared" si="51"/>
        <v>0</v>
      </c>
      <c r="DY57" s="371">
        <f t="shared" si="52"/>
        <v>0</v>
      </c>
      <c r="DZ57" s="371">
        <f t="shared" si="53"/>
        <v>0</v>
      </c>
      <c r="EA57" s="371">
        <f t="shared" si="54"/>
        <v>0</v>
      </c>
      <c r="EB57" s="371">
        <f t="shared" si="55"/>
        <v>0</v>
      </c>
      <c r="EC57" s="371">
        <f t="shared" si="56"/>
        <v>0</v>
      </c>
      <c r="ED57" s="371">
        <f t="shared" si="57"/>
        <v>0</v>
      </c>
      <c r="EE57" s="371">
        <f t="shared" si="58"/>
        <v>0</v>
      </c>
      <c r="EF57" s="371">
        <f t="shared" si="59"/>
        <v>0</v>
      </c>
      <c r="EG57" s="371">
        <f t="shared" si="60"/>
        <v>0</v>
      </c>
      <c r="EH57" s="371">
        <f t="shared" si="61"/>
        <v>0</v>
      </c>
      <c r="EI57" s="371">
        <f t="shared" si="62"/>
        <v>0</v>
      </c>
      <c r="EJ57" s="371">
        <f t="shared" si="63"/>
        <v>0</v>
      </c>
      <c r="EK57" s="56" t="s">
        <v>733</v>
      </c>
    </row>
    <row r="58" spans="1:141" ht="54" customHeight="1">
      <c r="A58" s="37">
        <f>IF('JLA事務局用　※触らないで下さい'!$A$6="","",'JLA事務局用　※触らないで下さい'!$A$6)</f>
      </c>
      <c r="B58" s="171"/>
      <c r="C58" s="58">
        <f t="shared" si="64"/>
      </c>
      <c r="D58" s="58">
        <f t="shared" si="65"/>
      </c>
      <c r="E58" s="195">
        <f>'JLA事務局用　※触らないで下さい'!$B$6</f>
        <v>0</v>
      </c>
      <c r="F58" s="195">
        <f>'JLA事務局用　※触らないで下さい'!$C$6</f>
        <v>0</v>
      </c>
      <c r="G58" s="37" t="str">
        <f t="shared" si="25"/>
        <v>男</v>
      </c>
      <c r="H58" s="171" t="str">
        <f t="shared" si="10"/>
        <v>1900/01/00</v>
      </c>
      <c r="I58" s="37"/>
      <c r="J58" s="37">
        <f t="shared" si="11"/>
      </c>
      <c r="K58" s="37"/>
      <c r="L58" s="37"/>
      <c r="M58" s="57">
        <f t="shared" si="12"/>
      </c>
      <c r="N58" s="37" t="e">
        <f>JLA事務局用　※触らないで下さい!#REF!</f>
        <v>#REF!</v>
      </c>
      <c r="O58" s="37" t="e">
        <f>JLA事務局用　※触らないで下さい!#REF!</f>
        <v>#REF!</v>
      </c>
      <c r="P58" s="37"/>
      <c r="Q58" s="37"/>
      <c r="R58" s="37">
        <v>1</v>
      </c>
      <c r="S58" s="37" t="str">
        <f t="shared" si="66"/>
        <v>障害物ｽｲﾑ
200m</v>
      </c>
      <c r="T58" s="37" t="str">
        <f t="shared" si="13"/>
        <v>:.</v>
      </c>
      <c r="U58" s="37" t="str">
        <f t="shared" si="67"/>
        <v>ﾏﾈｷﾝｷｬﾘｰ
50m</v>
      </c>
      <c r="V58" s="37" t="str">
        <f t="shared" si="14"/>
        <v>:.</v>
      </c>
      <c r="W58" s="37" t="str">
        <f t="shared" si="68"/>
        <v>ﾚｽｷｭｰﾒﾄﾞﾚｰ100m</v>
      </c>
      <c r="X58" s="37" t="str">
        <f t="shared" si="15"/>
        <v>:.</v>
      </c>
      <c r="Y58" s="37" t="str">
        <f t="shared" si="69"/>
        <v>ﾏﾈｷﾝｷｬﾘｰ･
ｳｨｽﾞﾌｨﾝ
100m</v>
      </c>
      <c r="Z58" s="37" t="str">
        <f t="shared" si="16"/>
        <v>:.</v>
      </c>
      <c r="AA58" s="37" t="str">
        <f t="shared" si="70"/>
        <v>ﾏﾈｷﾝﾄｳ･
ｳｨｽﾞﾌｨﾝ
100m</v>
      </c>
      <c r="AB58" s="37" t="str">
        <f t="shared" si="17"/>
        <v>:.</v>
      </c>
      <c r="AC58" s="37" t="str">
        <f t="shared" si="71"/>
        <v>ｽｰﾊﾟｰﾗｲﾌｾｰﾊﾞｰ
200m</v>
      </c>
      <c r="AD58" s="37" t="str">
        <f t="shared" si="18"/>
        <v>:.</v>
      </c>
      <c r="AE58" s="37" t="e">
        <f>IF(AF58="","",#REF!)</f>
        <v>#REF!</v>
      </c>
      <c r="AF58" s="37" t="e">
        <f>IF(#REF!="","",#REF!)</f>
        <v>#REF!</v>
      </c>
      <c r="AG58" s="37"/>
      <c r="AH58" s="37"/>
      <c r="AI58" s="37"/>
      <c r="AJ58" s="37"/>
      <c r="AK58" s="37"/>
      <c r="AL58" s="37"/>
      <c r="AM58" s="37"/>
      <c r="AN58" s="57" t="s">
        <v>141</v>
      </c>
      <c r="AO58" s="219"/>
      <c r="AP58" s="220"/>
      <c r="AQ58" s="219"/>
      <c r="AR58" s="220"/>
      <c r="AS58" s="37" t="s">
        <v>25</v>
      </c>
      <c r="AT58" s="36"/>
      <c r="AU58" s="36"/>
      <c r="AV58" s="34"/>
      <c r="AW58" s="34"/>
      <c r="AX58" s="34"/>
      <c r="AY58" s="284"/>
      <c r="AZ58" s="34"/>
      <c r="BA58" s="34"/>
      <c r="BB58" s="34"/>
      <c r="BC58" s="35"/>
      <c r="BD58" s="37">
        <f>IF(BC58="","",DATEDIF(BC58,'様式 A-4（チーム情報・チームＰＲ）'!$G$2,"Y"))</f>
      </c>
      <c r="BE58" s="287"/>
      <c r="BF58" s="312"/>
      <c r="BG58" s="37"/>
      <c r="BH58" s="58"/>
      <c r="BI58" s="289"/>
      <c r="BJ58" s="309" t="s">
        <v>689</v>
      </c>
      <c r="BK58" s="290"/>
      <c r="BL58" s="309" t="s">
        <v>690</v>
      </c>
      <c r="BM58" s="291"/>
      <c r="BN58" s="289"/>
      <c r="BO58" s="309" t="s">
        <v>689</v>
      </c>
      <c r="BP58" s="290"/>
      <c r="BQ58" s="309" t="s">
        <v>690</v>
      </c>
      <c r="BR58" s="291"/>
      <c r="BS58" s="289"/>
      <c r="BT58" s="309" t="s">
        <v>689</v>
      </c>
      <c r="BU58" s="290"/>
      <c r="BV58" s="309" t="s">
        <v>690</v>
      </c>
      <c r="BW58" s="291"/>
      <c r="BX58" s="289"/>
      <c r="BY58" s="309" t="s">
        <v>689</v>
      </c>
      <c r="BZ58" s="290"/>
      <c r="CA58" s="309" t="s">
        <v>690</v>
      </c>
      <c r="CB58" s="291"/>
      <c r="CC58" s="289"/>
      <c r="CD58" s="309" t="s">
        <v>689</v>
      </c>
      <c r="CE58" s="290"/>
      <c r="CF58" s="309" t="s">
        <v>690</v>
      </c>
      <c r="CG58" s="291"/>
      <c r="CH58" s="289"/>
      <c r="CI58" s="309" t="s">
        <v>689</v>
      </c>
      <c r="CJ58" s="290"/>
      <c r="CK58" s="309" t="s">
        <v>690</v>
      </c>
      <c r="CL58" s="291"/>
      <c r="CM58" s="203"/>
      <c r="CN58" s="203"/>
      <c r="CO58" s="204"/>
      <c r="CP58" s="313" t="str">
        <f t="shared" si="26"/>
        <v>:.</v>
      </c>
      <c r="CQ58" s="313" t="str">
        <f t="shared" si="27"/>
        <v>:.</v>
      </c>
      <c r="CR58" s="313" t="str">
        <f t="shared" si="28"/>
        <v>:.</v>
      </c>
      <c r="CS58" s="313" t="str">
        <f t="shared" si="29"/>
        <v>:.</v>
      </c>
      <c r="CT58" s="313" t="str">
        <f t="shared" si="30"/>
        <v>:.</v>
      </c>
      <c r="CU58" s="313" t="str">
        <f t="shared" si="31"/>
        <v>:.</v>
      </c>
      <c r="CV58" s="314">
        <f t="shared" si="74"/>
        <v>1</v>
      </c>
      <c r="CW58" s="314">
        <f t="shared" si="75"/>
        <v>1</v>
      </c>
      <c r="CX58" s="314">
        <f t="shared" si="76"/>
        <v>1</v>
      </c>
      <c r="CY58" s="314">
        <f t="shared" si="77"/>
        <v>1</v>
      </c>
      <c r="CZ58" s="314">
        <f t="shared" si="78"/>
        <v>1</v>
      </c>
      <c r="DA58" s="314">
        <f t="shared" si="79"/>
        <v>1</v>
      </c>
      <c r="DB58" s="315">
        <f t="shared" si="32"/>
        <v>6</v>
      </c>
      <c r="DC58" s="37">
        <f t="shared" si="33"/>
        <v>0</v>
      </c>
      <c r="DD58" s="59">
        <f t="shared" si="72"/>
        <v>0</v>
      </c>
      <c r="DE58" s="59">
        <f t="shared" si="73"/>
        <v>0</v>
      </c>
      <c r="DG58" s="371">
        <f t="shared" si="34"/>
        <v>0</v>
      </c>
      <c r="DH58" s="371">
        <f t="shared" si="35"/>
        <v>0</v>
      </c>
      <c r="DI58" s="371">
        <f t="shared" si="36"/>
        <v>0</v>
      </c>
      <c r="DJ58" s="371">
        <f t="shared" si="37"/>
        <v>0</v>
      </c>
      <c r="DK58" s="371">
        <f t="shared" si="38"/>
        <v>0</v>
      </c>
      <c r="DL58" s="371">
        <f t="shared" si="39"/>
        <v>0</v>
      </c>
      <c r="DM58" s="371">
        <f t="shared" si="40"/>
        <v>0</v>
      </c>
      <c r="DN58" s="371">
        <f t="shared" si="41"/>
        <v>0</v>
      </c>
      <c r="DO58" s="371">
        <f t="shared" si="42"/>
        <v>0</v>
      </c>
      <c r="DP58" s="371">
        <f t="shared" si="43"/>
        <v>0</v>
      </c>
      <c r="DQ58" s="371">
        <f t="shared" si="44"/>
        <v>0</v>
      </c>
      <c r="DR58" s="371">
        <f t="shared" si="45"/>
        <v>0</v>
      </c>
      <c r="DS58" s="371">
        <f t="shared" si="46"/>
        <v>0</v>
      </c>
      <c r="DT58" s="371">
        <f t="shared" si="47"/>
        <v>0</v>
      </c>
      <c r="DU58" s="371">
        <f t="shared" si="48"/>
        <v>0</v>
      </c>
      <c r="DV58" s="371">
        <f t="shared" si="49"/>
        <v>0</v>
      </c>
      <c r="DW58" s="371">
        <f t="shared" si="50"/>
        <v>0</v>
      </c>
      <c r="DX58" s="371">
        <f t="shared" si="51"/>
        <v>0</v>
      </c>
      <c r="DY58" s="371">
        <f t="shared" si="52"/>
        <v>0</v>
      </c>
      <c r="DZ58" s="371">
        <f t="shared" si="53"/>
        <v>0</v>
      </c>
      <c r="EA58" s="371">
        <f t="shared" si="54"/>
        <v>0</v>
      </c>
      <c r="EB58" s="371">
        <f t="shared" si="55"/>
        <v>0</v>
      </c>
      <c r="EC58" s="371">
        <f t="shared" si="56"/>
        <v>0</v>
      </c>
      <c r="ED58" s="371">
        <f t="shared" si="57"/>
        <v>0</v>
      </c>
      <c r="EE58" s="371">
        <f t="shared" si="58"/>
        <v>0</v>
      </c>
      <c r="EF58" s="371">
        <f t="shared" si="59"/>
        <v>0</v>
      </c>
      <c r="EG58" s="371">
        <f t="shared" si="60"/>
        <v>0</v>
      </c>
      <c r="EH58" s="371">
        <f t="shared" si="61"/>
        <v>0</v>
      </c>
      <c r="EI58" s="371">
        <f t="shared" si="62"/>
        <v>0</v>
      </c>
      <c r="EJ58" s="371">
        <f t="shared" si="63"/>
        <v>0</v>
      </c>
      <c r="EK58" s="56" t="s">
        <v>734</v>
      </c>
    </row>
    <row r="59" spans="1:141" ht="54" customHeight="1">
      <c r="A59" s="37">
        <f>IF('JLA事務局用　※触らないで下さい'!$A$6="","",'JLA事務局用　※触らないで下さい'!$A$6)</f>
      </c>
      <c r="B59" s="171"/>
      <c r="C59" s="58">
        <f t="shared" si="64"/>
      </c>
      <c r="D59" s="58">
        <f t="shared" si="65"/>
      </c>
      <c r="E59" s="195">
        <f>'JLA事務局用　※触らないで下さい'!$B$6</f>
        <v>0</v>
      </c>
      <c r="F59" s="195">
        <f>'JLA事務局用　※触らないで下さい'!$C$6</f>
        <v>0</v>
      </c>
      <c r="G59" s="37" t="str">
        <f t="shared" si="25"/>
        <v>男</v>
      </c>
      <c r="H59" s="171" t="str">
        <f t="shared" si="10"/>
        <v>1900/01/00</v>
      </c>
      <c r="I59" s="37"/>
      <c r="J59" s="37">
        <f t="shared" si="11"/>
      </c>
      <c r="K59" s="37"/>
      <c r="L59" s="37"/>
      <c r="M59" s="57">
        <f t="shared" si="12"/>
      </c>
      <c r="N59" s="37" t="e">
        <f>JLA事務局用　※触らないで下さい!#REF!</f>
        <v>#REF!</v>
      </c>
      <c r="O59" s="37" t="e">
        <f>JLA事務局用　※触らないで下さい!#REF!</f>
        <v>#REF!</v>
      </c>
      <c r="P59" s="37"/>
      <c r="Q59" s="37"/>
      <c r="R59" s="37">
        <v>1</v>
      </c>
      <c r="S59" s="37" t="str">
        <f t="shared" si="66"/>
        <v>障害物ｽｲﾑ
200m</v>
      </c>
      <c r="T59" s="37" t="str">
        <f t="shared" si="13"/>
        <v>:.</v>
      </c>
      <c r="U59" s="37" t="str">
        <f t="shared" si="67"/>
        <v>ﾏﾈｷﾝｷｬﾘｰ
50m</v>
      </c>
      <c r="V59" s="37" t="str">
        <f t="shared" si="14"/>
        <v>:.</v>
      </c>
      <c r="W59" s="37" t="str">
        <f t="shared" si="68"/>
        <v>ﾚｽｷｭｰﾒﾄﾞﾚｰ100m</v>
      </c>
      <c r="X59" s="37" t="str">
        <f t="shared" si="15"/>
        <v>:.</v>
      </c>
      <c r="Y59" s="37" t="str">
        <f t="shared" si="69"/>
        <v>ﾏﾈｷﾝｷｬﾘｰ･
ｳｨｽﾞﾌｨﾝ
100m</v>
      </c>
      <c r="Z59" s="37" t="str">
        <f t="shared" si="16"/>
        <v>:.</v>
      </c>
      <c r="AA59" s="37" t="str">
        <f t="shared" si="70"/>
        <v>ﾏﾈｷﾝﾄｳ･
ｳｨｽﾞﾌｨﾝ
100m</v>
      </c>
      <c r="AB59" s="37" t="str">
        <f t="shared" si="17"/>
        <v>:.</v>
      </c>
      <c r="AC59" s="37" t="str">
        <f t="shared" si="71"/>
        <v>ｽｰﾊﾟｰﾗｲﾌｾｰﾊﾞｰ
200m</v>
      </c>
      <c r="AD59" s="37" t="str">
        <f t="shared" si="18"/>
        <v>:.</v>
      </c>
      <c r="AE59" s="37" t="e">
        <f>IF(AF59="","",#REF!)</f>
        <v>#REF!</v>
      </c>
      <c r="AF59" s="37" t="e">
        <f>IF(#REF!="","",#REF!)</f>
        <v>#REF!</v>
      </c>
      <c r="AG59" s="37"/>
      <c r="AH59" s="37"/>
      <c r="AI59" s="37"/>
      <c r="AJ59" s="37"/>
      <c r="AK59" s="37"/>
      <c r="AL59" s="37"/>
      <c r="AM59" s="37"/>
      <c r="AN59" s="57" t="s">
        <v>142</v>
      </c>
      <c r="AO59" s="219"/>
      <c r="AP59" s="220"/>
      <c r="AQ59" s="219"/>
      <c r="AR59" s="220"/>
      <c r="AS59" s="37" t="s">
        <v>25</v>
      </c>
      <c r="AT59" s="36"/>
      <c r="AU59" s="36"/>
      <c r="AV59" s="34"/>
      <c r="AW59" s="34"/>
      <c r="AX59" s="34"/>
      <c r="AY59" s="284"/>
      <c r="AZ59" s="34"/>
      <c r="BA59" s="34"/>
      <c r="BB59" s="34"/>
      <c r="BC59" s="35"/>
      <c r="BD59" s="37">
        <f>IF(BC59="","",DATEDIF(BC59,'様式 A-4（チーム情報・チームＰＲ）'!$G$2,"Y"))</f>
      </c>
      <c r="BE59" s="287"/>
      <c r="BF59" s="312"/>
      <c r="BG59" s="37"/>
      <c r="BH59" s="58"/>
      <c r="BI59" s="289"/>
      <c r="BJ59" s="309" t="s">
        <v>689</v>
      </c>
      <c r="BK59" s="290"/>
      <c r="BL59" s="309" t="s">
        <v>690</v>
      </c>
      <c r="BM59" s="291"/>
      <c r="BN59" s="289"/>
      <c r="BO59" s="309" t="s">
        <v>689</v>
      </c>
      <c r="BP59" s="290"/>
      <c r="BQ59" s="309" t="s">
        <v>690</v>
      </c>
      <c r="BR59" s="291"/>
      <c r="BS59" s="289"/>
      <c r="BT59" s="309" t="s">
        <v>689</v>
      </c>
      <c r="BU59" s="290"/>
      <c r="BV59" s="309" t="s">
        <v>690</v>
      </c>
      <c r="BW59" s="291"/>
      <c r="BX59" s="289"/>
      <c r="BY59" s="309" t="s">
        <v>689</v>
      </c>
      <c r="BZ59" s="290"/>
      <c r="CA59" s="309" t="s">
        <v>690</v>
      </c>
      <c r="CB59" s="291"/>
      <c r="CC59" s="289"/>
      <c r="CD59" s="309" t="s">
        <v>689</v>
      </c>
      <c r="CE59" s="290"/>
      <c r="CF59" s="309" t="s">
        <v>690</v>
      </c>
      <c r="CG59" s="291"/>
      <c r="CH59" s="289"/>
      <c r="CI59" s="309" t="s">
        <v>689</v>
      </c>
      <c r="CJ59" s="290"/>
      <c r="CK59" s="309" t="s">
        <v>690</v>
      </c>
      <c r="CL59" s="291"/>
      <c r="CM59" s="203"/>
      <c r="CN59" s="203"/>
      <c r="CO59" s="204"/>
      <c r="CP59" s="313" t="str">
        <f t="shared" si="26"/>
        <v>:.</v>
      </c>
      <c r="CQ59" s="313" t="str">
        <f t="shared" si="27"/>
        <v>:.</v>
      </c>
      <c r="CR59" s="313" t="str">
        <f t="shared" si="28"/>
        <v>:.</v>
      </c>
      <c r="CS59" s="313" t="str">
        <f t="shared" si="29"/>
        <v>:.</v>
      </c>
      <c r="CT59" s="313" t="str">
        <f t="shared" si="30"/>
        <v>:.</v>
      </c>
      <c r="CU59" s="313" t="str">
        <f t="shared" si="31"/>
        <v>:.</v>
      </c>
      <c r="CV59" s="314">
        <f t="shared" si="74"/>
        <v>1</v>
      </c>
      <c r="CW59" s="314">
        <f t="shared" si="75"/>
        <v>1</v>
      </c>
      <c r="CX59" s="314">
        <f t="shared" si="76"/>
        <v>1</v>
      </c>
      <c r="CY59" s="314">
        <f t="shared" si="77"/>
        <v>1</v>
      </c>
      <c r="CZ59" s="314">
        <f t="shared" si="78"/>
        <v>1</v>
      </c>
      <c r="DA59" s="314">
        <f t="shared" si="79"/>
        <v>1</v>
      </c>
      <c r="DB59" s="315">
        <f t="shared" si="32"/>
        <v>6</v>
      </c>
      <c r="DC59" s="37">
        <f t="shared" si="33"/>
        <v>0</v>
      </c>
      <c r="DD59" s="59">
        <f t="shared" si="72"/>
        <v>0</v>
      </c>
      <c r="DE59" s="59">
        <f t="shared" si="73"/>
        <v>0</v>
      </c>
      <c r="DG59" s="371">
        <f t="shared" si="34"/>
        <v>0</v>
      </c>
      <c r="DH59" s="371">
        <f t="shared" si="35"/>
        <v>0</v>
      </c>
      <c r="DI59" s="371">
        <f t="shared" si="36"/>
        <v>0</v>
      </c>
      <c r="DJ59" s="371">
        <f t="shared" si="37"/>
        <v>0</v>
      </c>
      <c r="DK59" s="371">
        <f t="shared" si="38"/>
        <v>0</v>
      </c>
      <c r="DL59" s="371">
        <f t="shared" si="39"/>
        <v>0</v>
      </c>
      <c r="DM59" s="371">
        <f t="shared" si="40"/>
        <v>0</v>
      </c>
      <c r="DN59" s="371">
        <f t="shared" si="41"/>
        <v>0</v>
      </c>
      <c r="DO59" s="371">
        <f t="shared" si="42"/>
        <v>0</v>
      </c>
      <c r="DP59" s="371">
        <f t="shared" si="43"/>
        <v>0</v>
      </c>
      <c r="DQ59" s="371">
        <f t="shared" si="44"/>
        <v>0</v>
      </c>
      <c r="DR59" s="371">
        <f t="shared" si="45"/>
        <v>0</v>
      </c>
      <c r="DS59" s="371">
        <f t="shared" si="46"/>
        <v>0</v>
      </c>
      <c r="DT59" s="371">
        <f t="shared" si="47"/>
        <v>0</v>
      </c>
      <c r="DU59" s="371">
        <f t="shared" si="48"/>
        <v>0</v>
      </c>
      <c r="DV59" s="371">
        <f t="shared" si="49"/>
        <v>0</v>
      </c>
      <c r="DW59" s="371">
        <f t="shared" si="50"/>
        <v>0</v>
      </c>
      <c r="DX59" s="371">
        <f t="shared" si="51"/>
        <v>0</v>
      </c>
      <c r="DY59" s="371">
        <f t="shared" si="52"/>
        <v>0</v>
      </c>
      <c r="DZ59" s="371">
        <f t="shared" si="53"/>
        <v>0</v>
      </c>
      <c r="EA59" s="371">
        <f t="shared" si="54"/>
        <v>0</v>
      </c>
      <c r="EB59" s="371">
        <f t="shared" si="55"/>
        <v>0</v>
      </c>
      <c r="EC59" s="371">
        <f t="shared" si="56"/>
        <v>0</v>
      </c>
      <c r="ED59" s="371">
        <f t="shared" si="57"/>
        <v>0</v>
      </c>
      <c r="EE59" s="371">
        <f t="shared" si="58"/>
        <v>0</v>
      </c>
      <c r="EF59" s="371">
        <f t="shared" si="59"/>
        <v>0</v>
      </c>
      <c r="EG59" s="371">
        <f t="shared" si="60"/>
        <v>0</v>
      </c>
      <c r="EH59" s="371">
        <f t="shared" si="61"/>
        <v>0</v>
      </c>
      <c r="EI59" s="371">
        <f t="shared" si="62"/>
        <v>0</v>
      </c>
      <c r="EJ59" s="371">
        <f t="shared" si="63"/>
        <v>0</v>
      </c>
      <c r="EK59" s="56" t="s">
        <v>735</v>
      </c>
    </row>
    <row r="60" spans="1:141" ht="54" customHeight="1">
      <c r="A60" s="37">
        <f>IF('JLA事務局用　※触らないで下さい'!$A$6="","",'JLA事務局用　※触らないで下さい'!$A$6)</f>
      </c>
      <c r="B60" s="171"/>
      <c r="C60" s="58">
        <f t="shared" si="64"/>
      </c>
      <c r="D60" s="58">
        <f t="shared" si="65"/>
      </c>
      <c r="E60" s="195">
        <f>'JLA事務局用　※触らないで下さい'!$B$6</f>
        <v>0</v>
      </c>
      <c r="F60" s="195">
        <f>'JLA事務局用　※触らないで下さい'!$C$6</f>
        <v>0</v>
      </c>
      <c r="G60" s="37" t="str">
        <f t="shared" si="25"/>
        <v>男</v>
      </c>
      <c r="H60" s="171" t="str">
        <f t="shared" si="10"/>
        <v>1900/01/00</v>
      </c>
      <c r="I60" s="37"/>
      <c r="J60" s="37">
        <f t="shared" si="11"/>
      </c>
      <c r="K60" s="37"/>
      <c r="L60" s="37"/>
      <c r="M60" s="57">
        <f t="shared" si="12"/>
      </c>
      <c r="N60" s="37" t="e">
        <f>JLA事務局用　※触らないで下さい!#REF!</f>
        <v>#REF!</v>
      </c>
      <c r="O60" s="37" t="e">
        <f>JLA事務局用　※触らないで下さい!#REF!</f>
        <v>#REF!</v>
      </c>
      <c r="P60" s="37"/>
      <c r="Q60" s="37"/>
      <c r="R60" s="37">
        <v>1</v>
      </c>
      <c r="S60" s="37" t="str">
        <f t="shared" si="66"/>
        <v>障害物ｽｲﾑ
200m</v>
      </c>
      <c r="T60" s="37" t="str">
        <f t="shared" si="13"/>
        <v>:.</v>
      </c>
      <c r="U60" s="37" t="str">
        <f t="shared" si="67"/>
        <v>ﾏﾈｷﾝｷｬﾘｰ
50m</v>
      </c>
      <c r="V60" s="37" t="str">
        <f t="shared" si="14"/>
        <v>:.</v>
      </c>
      <c r="W60" s="37" t="str">
        <f t="shared" si="68"/>
        <v>ﾚｽｷｭｰﾒﾄﾞﾚｰ100m</v>
      </c>
      <c r="X60" s="37" t="str">
        <f t="shared" si="15"/>
        <v>:.</v>
      </c>
      <c r="Y60" s="37" t="str">
        <f t="shared" si="69"/>
        <v>ﾏﾈｷﾝｷｬﾘｰ･
ｳｨｽﾞﾌｨﾝ
100m</v>
      </c>
      <c r="Z60" s="37" t="str">
        <f t="shared" si="16"/>
        <v>:.</v>
      </c>
      <c r="AA60" s="37" t="str">
        <f t="shared" si="70"/>
        <v>ﾏﾈｷﾝﾄｳ･
ｳｨｽﾞﾌｨﾝ
100m</v>
      </c>
      <c r="AB60" s="37" t="str">
        <f t="shared" si="17"/>
        <v>:.</v>
      </c>
      <c r="AC60" s="37" t="str">
        <f t="shared" si="71"/>
        <v>ｽｰﾊﾟｰﾗｲﾌｾｰﾊﾞｰ
200m</v>
      </c>
      <c r="AD60" s="37" t="str">
        <f t="shared" si="18"/>
        <v>:.</v>
      </c>
      <c r="AE60" s="37" t="e">
        <f>IF(AF60="","",#REF!)</f>
        <v>#REF!</v>
      </c>
      <c r="AF60" s="37" t="e">
        <f>IF(#REF!="","",#REF!)</f>
        <v>#REF!</v>
      </c>
      <c r="AG60" s="37"/>
      <c r="AH60" s="37"/>
      <c r="AI60" s="37"/>
      <c r="AJ60" s="37"/>
      <c r="AK60" s="37"/>
      <c r="AL60" s="37"/>
      <c r="AM60" s="37"/>
      <c r="AN60" s="57" t="s">
        <v>879</v>
      </c>
      <c r="AO60" s="219"/>
      <c r="AP60" s="220"/>
      <c r="AQ60" s="219"/>
      <c r="AR60" s="220"/>
      <c r="AS60" s="37" t="s">
        <v>25</v>
      </c>
      <c r="AT60" s="36"/>
      <c r="AU60" s="36"/>
      <c r="AV60" s="34"/>
      <c r="AW60" s="34"/>
      <c r="AX60" s="34"/>
      <c r="AY60" s="284"/>
      <c r="AZ60" s="34"/>
      <c r="BA60" s="34"/>
      <c r="BB60" s="34"/>
      <c r="BC60" s="35"/>
      <c r="BD60" s="37">
        <f>IF(BC60="","",DATEDIF(BC60,'様式 A-4（チーム情報・チームＰＲ）'!$G$2,"Y"))</f>
      </c>
      <c r="BE60" s="287"/>
      <c r="BF60" s="312"/>
      <c r="BG60" s="37"/>
      <c r="BH60" s="58"/>
      <c r="BI60" s="289"/>
      <c r="BJ60" s="309" t="s">
        <v>689</v>
      </c>
      <c r="BK60" s="290"/>
      <c r="BL60" s="309" t="s">
        <v>690</v>
      </c>
      <c r="BM60" s="291"/>
      <c r="BN60" s="289"/>
      <c r="BO60" s="309" t="s">
        <v>689</v>
      </c>
      <c r="BP60" s="290"/>
      <c r="BQ60" s="309" t="s">
        <v>690</v>
      </c>
      <c r="BR60" s="291"/>
      <c r="BS60" s="289"/>
      <c r="BT60" s="309" t="s">
        <v>689</v>
      </c>
      <c r="BU60" s="290"/>
      <c r="BV60" s="309" t="s">
        <v>690</v>
      </c>
      <c r="BW60" s="291"/>
      <c r="BX60" s="289"/>
      <c r="BY60" s="309" t="s">
        <v>689</v>
      </c>
      <c r="BZ60" s="290"/>
      <c r="CA60" s="309" t="s">
        <v>690</v>
      </c>
      <c r="CB60" s="291"/>
      <c r="CC60" s="289"/>
      <c r="CD60" s="309" t="s">
        <v>689</v>
      </c>
      <c r="CE60" s="290"/>
      <c r="CF60" s="309" t="s">
        <v>690</v>
      </c>
      <c r="CG60" s="291"/>
      <c r="CH60" s="289"/>
      <c r="CI60" s="309" t="s">
        <v>689</v>
      </c>
      <c r="CJ60" s="290"/>
      <c r="CK60" s="309" t="s">
        <v>690</v>
      </c>
      <c r="CL60" s="291"/>
      <c r="CM60" s="203"/>
      <c r="CN60" s="203"/>
      <c r="CO60" s="204"/>
      <c r="CP60" s="313" t="str">
        <f t="shared" si="26"/>
        <v>:.</v>
      </c>
      <c r="CQ60" s="313" t="str">
        <f t="shared" si="27"/>
        <v>:.</v>
      </c>
      <c r="CR60" s="313" t="str">
        <f t="shared" si="28"/>
        <v>:.</v>
      </c>
      <c r="CS60" s="313" t="str">
        <f t="shared" si="29"/>
        <v>:.</v>
      </c>
      <c r="CT60" s="313" t="str">
        <f t="shared" si="30"/>
        <v>:.</v>
      </c>
      <c r="CU60" s="313" t="str">
        <f t="shared" si="31"/>
        <v>:.</v>
      </c>
      <c r="CV60" s="314">
        <f t="shared" si="74"/>
        <v>1</v>
      </c>
      <c r="CW60" s="314">
        <f t="shared" si="75"/>
        <v>1</v>
      </c>
      <c r="CX60" s="314">
        <f t="shared" si="76"/>
        <v>1</v>
      </c>
      <c r="CY60" s="314">
        <f t="shared" si="77"/>
        <v>1</v>
      </c>
      <c r="CZ60" s="314">
        <f t="shared" si="78"/>
        <v>1</v>
      </c>
      <c r="DA60" s="314">
        <f t="shared" si="79"/>
        <v>1</v>
      </c>
      <c r="DB60" s="315">
        <f t="shared" si="32"/>
        <v>6</v>
      </c>
      <c r="DC60" s="37">
        <f t="shared" si="33"/>
        <v>0</v>
      </c>
      <c r="DD60" s="59">
        <f t="shared" si="72"/>
        <v>0</v>
      </c>
      <c r="DE60" s="59">
        <f t="shared" si="73"/>
        <v>0</v>
      </c>
      <c r="DG60" s="371">
        <f t="shared" si="34"/>
        <v>0</v>
      </c>
      <c r="DH60" s="371">
        <f t="shared" si="35"/>
        <v>0</v>
      </c>
      <c r="DI60" s="371">
        <f t="shared" si="36"/>
        <v>0</v>
      </c>
      <c r="DJ60" s="371">
        <f t="shared" si="37"/>
        <v>0</v>
      </c>
      <c r="DK60" s="371">
        <f t="shared" si="38"/>
        <v>0</v>
      </c>
      <c r="DL60" s="371">
        <f t="shared" si="39"/>
        <v>0</v>
      </c>
      <c r="DM60" s="371">
        <f t="shared" si="40"/>
        <v>0</v>
      </c>
      <c r="DN60" s="371">
        <f t="shared" si="41"/>
        <v>0</v>
      </c>
      <c r="DO60" s="371">
        <f t="shared" si="42"/>
        <v>0</v>
      </c>
      <c r="DP60" s="371">
        <f t="shared" si="43"/>
        <v>0</v>
      </c>
      <c r="DQ60" s="371">
        <f t="shared" si="44"/>
        <v>0</v>
      </c>
      <c r="DR60" s="371">
        <f t="shared" si="45"/>
        <v>0</v>
      </c>
      <c r="DS60" s="371">
        <f t="shared" si="46"/>
        <v>0</v>
      </c>
      <c r="DT60" s="371">
        <f t="shared" si="47"/>
        <v>0</v>
      </c>
      <c r="DU60" s="371">
        <f t="shared" si="48"/>
        <v>0</v>
      </c>
      <c r="DV60" s="371">
        <f t="shared" si="49"/>
        <v>0</v>
      </c>
      <c r="DW60" s="371">
        <f t="shared" si="50"/>
        <v>0</v>
      </c>
      <c r="DX60" s="371">
        <f t="shared" si="51"/>
        <v>0</v>
      </c>
      <c r="DY60" s="371">
        <f t="shared" si="52"/>
        <v>0</v>
      </c>
      <c r="DZ60" s="371">
        <f t="shared" si="53"/>
        <v>0</v>
      </c>
      <c r="EA60" s="371">
        <f t="shared" si="54"/>
        <v>0</v>
      </c>
      <c r="EB60" s="371">
        <f t="shared" si="55"/>
        <v>0</v>
      </c>
      <c r="EC60" s="371">
        <f t="shared" si="56"/>
        <v>0</v>
      </c>
      <c r="ED60" s="371">
        <f t="shared" si="57"/>
        <v>0</v>
      </c>
      <c r="EE60" s="371">
        <f t="shared" si="58"/>
        <v>0</v>
      </c>
      <c r="EF60" s="371">
        <f t="shared" si="59"/>
        <v>0</v>
      </c>
      <c r="EG60" s="371">
        <f t="shared" si="60"/>
        <v>0</v>
      </c>
      <c r="EH60" s="371">
        <f t="shared" si="61"/>
        <v>0</v>
      </c>
      <c r="EI60" s="371">
        <f t="shared" si="62"/>
        <v>0</v>
      </c>
      <c r="EJ60" s="371">
        <f t="shared" si="63"/>
        <v>0</v>
      </c>
      <c r="EK60" s="56" t="s">
        <v>736</v>
      </c>
    </row>
    <row r="61" spans="1:141" ht="54" customHeight="1">
      <c r="A61" s="37">
        <f>IF('JLA事務局用　※触らないで下さい'!$A$6="","",'JLA事務局用　※触らないで下さい'!$A$6)</f>
      </c>
      <c r="B61" s="171"/>
      <c r="C61" s="58">
        <f t="shared" si="64"/>
      </c>
      <c r="D61" s="58">
        <f t="shared" si="65"/>
      </c>
      <c r="E61" s="195">
        <f>'JLA事務局用　※触らないで下さい'!$B$6</f>
        <v>0</v>
      </c>
      <c r="F61" s="195">
        <f>'JLA事務局用　※触らないで下さい'!$C$6</f>
        <v>0</v>
      </c>
      <c r="G61" s="37" t="str">
        <f t="shared" si="25"/>
        <v>男</v>
      </c>
      <c r="H61" s="171" t="str">
        <f t="shared" si="10"/>
        <v>1900/01/00</v>
      </c>
      <c r="I61" s="37"/>
      <c r="J61" s="37">
        <f t="shared" si="11"/>
      </c>
      <c r="K61" s="37"/>
      <c r="L61" s="37"/>
      <c r="M61" s="57">
        <f t="shared" si="12"/>
      </c>
      <c r="N61" s="37" t="e">
        <f>JLA事務局用　※触らないで下さい!#REF!</f>
        <v>#REF!</v>
      </c>
      <c r="O61" s="37" t="e">
        <f>JLA事務局用　※触らないで下さい!#REF!</f>
        <v>#REF!</v>
      </c>
      <c r="P61" s="37"/>
      <c r="Q61" s="37"/>
      <c r="R61" s="37">
        <v>1</v>
      </c>
      <c r="S61" s="37" t="str">
        <f t="shared" si="66"/>
        <v>障害物ｽｲﾑ
200m</v>
      </c>
      <c r="T61" s="37" t="str">
        <f t="shared" si="13"/>
        <v>:.</v>
      </c>
      <c r="U61" s="37" t="str">
        <f t="shared" si="67"/>
        <v>ﾏﾈｷﾝｷｬﾘｰ
50m</v>
      </c>
      <c r="V61" s="37" t="str">
        <f t="shared" si="14"/>
        <v>:.</v>
      </c>
      <c r="W61" s="37" t="str">
        <f t="shared" si="68"/>
        <v>ﾚｽｷｭｰﾒﾄﾞﾚｰ100m</v>
      </c>
      <c r="X61" s="37" t="str">
        <f t="shared" si="15"/>
        <v>:.</v>
      </c>
      <c r="Y61" s="37" t="str">
        <f t="shared" si="69"/>
        <v>ﾏﾈｷﾝｷｬﾘｰ･
ｳｨｽﾞﾌｨﾝ
100m</v>
      </c>
      <c r="Z61" s="37" t="str">
        <f t="shared" si="16"/>
        <v>:.</v>
      </c>
      <c r="AA61" s="37" t="str">
        <f t="shared" si="70"/>
        <v>ﾏﾈｷﾝﾄｳ･
ｳｨｽﾞﾌｨﾝ
100m</v>
      </c>
      <c r="AB61" s="37" t="str">
        <f t="shared" si="17"/>
        <v>:.</v>
      </c>
      <c r="AC61" s="37" t="str">
        <f t="shared" si="71"/>
        <v>ｽｰﾊﾟｰﾗｲﾌｾｰﾊﾞｰ
200m</v>
      </c>
      <c r="AD61" s="37" t="str">
        <f t="shared" si="18"/>
        <v>:.</v>
      </c>
      <c r="AE61" s="37" t="e">
        <f>IF(AF61="","",#REF!)</f>
        <v>#REF!</v>
      </c>
      <c r="AF61" s="37" t="e">
        <f>IF(#REF!="","",#REF!)</f>
        <v>#REF!</v>
      </c>
      <c r="AG61" s="37"/>
      <c r="AH61" s="37"/>
      <c r="AI61" s="37"/>
      <c r="AJ61" s="37"/>
      <c r="AK61" s="37"/>
      <c r="AL61" s="37"/>
      <c r="AM61" s="37"/>
      <c r="AN61" s="57" t="s">
        <v>880</v>
      </c>
      <c r="AO61" s="219"/>
      <c r="AP61" s="220"/>
      <c r="AQ61" s="219"/>
      <c r="AR61" s="220"/>
      <c r="AS61" s="37" t="s">
        <v>25</v>
      </c>
      <c r="AT61" s="36"/>
      <c r="AU61" s="36"/>
      <c r="AV61" s="34"/>
      <c r="AW61" s="34"/>
      <c r="AX61" s="34"/>
      <c r="AY61" s="284"/>
      <c r="AZ61" s="34"/>
      <c r="BA61" s="34"/>
      <c r="BB61" s="34"/>
      <c r="BC61" s="35"/>
      <c r="BD61" s="37">
        <f>IF(BC61="","",DATEDIF(BC61,'様式 A-4（チーム情報・チームＰＲ）'!$G$2,"Y"))</f>
      </c>
      <c r="BE61" s="287"/>
      <c r="BF61" s="312"/>
      <c r="BG61" s="37"/>
      <c r="BH61" s="58"/>
      <c r="BI61" s="289"/>
      <c r="BJ61" s="309" t="s">
        <v>689</v>
      </c>
      <c r="BK61" s="290"/>
      <c r="BL61" s="309" t="s">
        <v>690</v>
      </c>
      <c r="BM61" s="291"/>
      <c r="BN61" s="289"/>
      <c r="BO61" s="309" t="s">
        <v>689</v>
      </c>
      <c r="BP61" s="290"/>
      <c r="BQ61" s="309" t="s">
        <v>690</v>
      </c>
      <c r="BR61" s="291"/>
      <c r="BS61" s="289"/>
      <c r="BT61" s="309" t="s">
        <v>689</v>
      </c>
      <c r="BU61" s="290"/>
      <c r="BV61" s="309" t="s">
        <v>690</v>
      </c>
      <c r="BW61" s="291"/>
      <c r="BX61" s="289"/>
      <c r="BY61" s="309" t="s">
        <v>689</v>
      </c>
      <c r="BZ61" s="290"/>
      <c r="CA61" s="309" t="s">
        <v>690</v>
      </c>
      <c r="CB61" s="291"/>
      <c r="CC61" s="289"/>
      <c r="CD61" s="309" t="s">
        <v>689</v>
      </c>
      <c r="CE61" s="290"/>
      <c r="CF61" s="309" t="s">
        <v>690</v>
      </c>
      <c r="CG61" s="291"/>
      <c r="CH61" s="289"/>
      <c r="CI61" s="309" t="s">
        <v>689</v>
      </c>
      <c r="CJ61" s="290"/>
      <c r="CK61" s="309" t="s">
        <v>690</v>
      </c>
      <c r="CL61" s="291"/>
      <c r="CM61" s="203"/>
      <c r="CN61" s="203"/>
      <c r="CO61" s="204"/>
      <c r="CP61" s="313" t="str">
        <f t="shared" si="26"/>
        <v>:.</v>
      </c>
      <c r="CQ61" s="313" t="str">
        <f t="shared" si="27"/>
        <v>:.</v>
      </c>
      <c r="CR61" s="313" t="str">
        <f t="shared" si="28"/>
        <v>:.</v>
      </c>
      <c r="CS61" s="313" t="str">
        <f t="shared" si="29"/>
        <v>:.</v>
      </c>
      <c r="CT61" s="313" t="str">
        <f t="shared" si="30"/>
        <v>:.</v>
      </c>
      <c r="CU61" s="313" t="str">
        <f t="shared" si="31"/>
        <v>:.</v>
      </c>
      <c r="CV61" s="314">
        <f t="shared" si="74"/>
        <v>1</v>
      </c>
      <c r="CW61" s="314">
        <f t="shared" si="75"/>
        <v>1</v>
      </c>
      <c r="CX61" s="314">
        <f t="shared" si="76"/>
        <v>1</v>
      </c>
      <c r="CY61" s="314">
        <f t="shared" si="77"/>
        <v>1</v>
      </c>
      <c r="CZ61" s="314">
        <f t="shared" si="78"/>
        <v>1</v>
      </c>
      <c r="DA61" s="314">
        <f t="shared" si="79"/>
        <v>1</v>
      </c>
      <c r="DB61" s="315">
        <f t="shared" si="32"/>
        <v>6</v>
      </c>
      <c r="DC61" s="37">
        <f t="shared" si="33"/>
        <v>0</v>
      </c>
      <c r="DD61" s="59">
        <f t="shared" si="72"/>
        <v>0</v>
      </c>
      <c r="DE61" s="59">
        <f t="shared" si="73"/>
        <v>0</v>
      </c>
      <c r="DG61" s="371">
        <f t="shared" si="34"/>
        <v>0</v>
      </c>
      <c r="DH61" s="371">
        <f t="shared" si="35"/>
        <v>0</v>
      </c>
      <c r="DI61" s="371">
        <f t="shared" si="36"/>
        <v>0</v>
      </c>
      <c r="DJ61" s="371">
        <f t="shared" si="37"/>
        <v>0</v>
      </c>
      <c r="DK61" s="371">
        <f t="shared" si="38"/>
        <v>0</v>
      </c>
      <c r="DL61" s="371">
        <f t="shared" si="39"/>
        <v>0</v>
      </c>
      <c r="DM61" s="371">
        <f t="shared" si="40"/>
        <v>0</v>
      </c>
      <c r="DN61" s="371">
        <f t="shared" si="41"/>
        <v>0</v>
      </c>
      <c r="DO61" s="371">
        <f t="shared" si="42"/>
        <v>0</v>
      </c>
      <c r="DP61" s="371">
        <f t="shared" si="43"/>
        <v>0</v>
      </c>
      <c r="DQ61" s="371">
        <f t="shared" si="44"/>
        <v>0</v>
      </c>
      <c r="DR61" s="371">
        <f t="shared" si="45"/>
        <v>0</v>
      </c>
      <c r="DS61" s="371">
        <f t="shared" si="46"/>
        <v>0</v>
      </c>
      <c r="DT61" s="371">
        <f t="shared" si="47"/>
        <v>0</v>
      </c>
      <c r="DU61" s="371">
        <f t="shared" si="48"/>
        <v>0</v>
      </c>
      <c r="DV61" s="371">
        <f t="shared" si="49"/>
        <v>0</v>
      </c>
      <c r="DW61" s="371">
        <f t="shared" si="50"/>
        <v>0</v>
      </c>
      <c r="DX61" s="371">
        <f t="shared" si="51"/>
        <v>0</v>
      </c>
      <c r="DY61" s="371">
        <f t="shared" si="52"/>
        <v>0</v>
      </c>
      <c r="DZ61" s="371">
        <f t="shared" si="53"/>
        <v>0</v>
      </c>
      <c r="EA61" s="371">
        <f t="shared" si="54"/>
        <v>0</v>
      </c>
      <c r="EB61" s="371">
        <f t="shared" si="55"/>
        <v>0</v>
      </c>
      <c r="EC61" s="371">
        <f t="shared" si="56"/>
        <v>0</v>
      </c>
      <c r="ED61" s="371">
        <f t="shared" si="57"/>
        <v>0</v>
      </c>
      <c r="EE61" s="371">
        <f t="shared" si="58"/>
        <v>0</v>
      </c>
      <c r="EF61" s="371">
        <f t="shared" si="59"/>
        <v>0</v>
      </c>
      <c r="EG61" s="371">
        <f t="shared" si="60"/>
        <v>0</v>
      </c>
      <c r="EH61" s="371">
        <f t="shared" si="61"/>
        <v>0</v>
      </c>
      <c r="EI61" s="371">
        <f t="shared" si="62"/>
        <v>0</v>
      </c>
      <c r="EJ61" s="371">
        <f t="shared" si="63"/>
        <v>0</v>
      </c>
      <c r="EK61" s="56" t="s">
        <v>737</v>
      </c>
    </row>
    <row r="62" spans="1:141" ht="54" customHeight="1">
      <c r="A62" s="37">
        <f>IF('JLA事務局用　※触らないで下さい'!$A$6="","",'JLA事務局用　※触らないで下さい'!$A$6)</f>
      </c>
      <c r="B62" s="171"/>
      <c r="C62" s="58">
        <f t="shared" si="64"/>
      </c>
      <c r="D62" s="58">
        <f t="shared" si="65"/>
      </c>
      <c r="E62" s="195">
        <f>'JLA事務局用　※触らないで下さい'!$B$6</f>
        <v>0</v>
      </c>
      <c r="F62" s="195">
        <f>'JLA事務局用　※触らないで下さい'!$C$6</f>
        <v>0</v>
      </c>
      <c r="G62" s="37" t="str">
        <f t="shared" si="25"/>
        <v>男</v>
      </c>
      <c r="H62" s="171" t="str">
        <f t="shared" si="10"/>
        <v>1900/01/00</v>
      </c>
      <c r="I62" s="37"/>
      <c r="J62" s="37">
        <f t="shared" si="11"/>
      </c>
      <c r="K62" s="37"/>
      <c r="L62" s="37"/>
      <c r="M62" s="57">
        <f t="shared" si="12"/>
      </c>
      <c r="N62" s="37" t="e">
        <f>JLA事務局用　※触らないで下さい!#REF!</f>
        <v>#REF!</v>
      </c>
      <c r="O62" s="37" t="e">
        <f>JLA事務局用　※触らないで下さい!#REF!</f>
        <v>#REF!</v>
      </c>
      <c r="P62" s="37"/>
      <c r="Q62" s="37"/>
      <c r="R62" s="37">
        <v>1</v>
      </c>
      <c r="S62" s="37" t="str">
        <f t="shared" si="66"/>
        <v>障害物ｽｲﾑ
200m</v>
      </c>
      <c r="T62" s="37" t="str">
        <f t="shared" si="13"/>
        <v>:.</v>
      </c>
      <c r="U62" s="37" t="str">
        <f t="shared" si="67"/>
        <v>ﾏﾈｷﾝｷｬﾘｰ
50m</v>
      </c>
      <c r="V62" s="37" t="str">
        <f t="shared" si="14"/>
        <v>:.</v>
      </c>
      <c r="W62" s="37" t="str">
        <f t="shared" si="68"/>
        <v>ﾚｽｷｭｰﾒﾄﾞﾚｰ100m</v>
      </c>
      <c r="X62" s="37" t="str">
        <f t="shared" si="15"/>
        <v>:.</v>
      </c>
      <c r="Y62" s="37" t="str">
        <f t="shared" si="69"/>
        <v>ﾏﾈｷﾝｷｬﾘｰ･
ｳｨｽﾞﾌｨﾝ
100m</v>
      </c>
      <c r="Z62" s="37" t="str">
        <f t="shared" si="16"/>
        <v>:.</v>
      </c>
      <c r="AA62" s="37" t="str">
        <f t="shared" si="70"/>
        <v>ﾏﾈｷﾝﾄｳ･
ｳｨｽﾞﾌｨﾝ
100m</v>
      </c>
      <c r="AB62" s="37" t="str">
        <f t="shared" si="17"/>
        <v>:.</v>
      </c>
      <c r="AC62" s="37" t="str">
        <f t="shared" si="71"/>
        <v>ｽｰﾊﾟｰﾗｲﾌｾｰﾊﾞｰ
200m</v>
      </c>
      <c r="AD62" s="37" t="str">
        <f t="shared" si="18"/>
        <v>:.</v>
      </c>
      <c r="AE62" s="37" t="e">
        <f>IF(AF62="","",#REF!)</f>
        <v>#REF!</v>
      </c>
      <c r="AF62" s="37" t="e">
        <f>IF(#REF!="","",#REF!)</f>
        <v>#REF!</v>
      </c>
      <c r="AG62" s="37"/>
      <c r="AH62" s="37"/>
      <c r="AI62" s="37"/>
      <c r="AJ62" s="37"/>
      <c r="AK62" s="37"/>
      <c r="AL62" s="37"/>
      <c r="AM62" s="37"/>
      <c r="AN62" s="57" t="s">
        <v>881</v>
      </c>
      <c r="AO62" s="219"/>
      <c r="AP62" s="220"/>
      <c r="AQ62" s="219"/>
      <c r="AR62" s="220"/>
      <c r="AS62" s="37" t="s">
        <v>25</v>
      </c>
      <c r="AT62" s="36"/>
      <c r="AU62" s="36"/>
      <c r="AV62" s="34"/>
      <c r="AW62" s="34"/>
      <c r="AX62" s="34"/>
      <c r="AY62" s="284"/>
      <c r="AZ62" s="34"/>
      <c r="BA62" s="34"/>
      <c r="BB62" s="34"/>
      <c r="BC62" s="35"/>
      <c r="BD62" s="37">
        <f>IF(BC62="","",DATEDIF(BC62,'様式 A-4（チーム情報・チームＰＲ）'!$G$2,"Y"))</f>
      </c>
      <c r="BE62" s="287"/>
      <c r="BF62" s="312"/>
      <c r="BG62" s="37"/>
      <c r="BH62" s="58"/>
      <c r="BI62" s="289"/>
      <c r="BJ62" s="309" t="s">
        <v>689</v>
      </c>
      <c r="BK62" s="290"/>
      <c r="BL62" s="309" t="s">
        <v>690</v>
      </c>
      <c r="BM62" s="291"/>
      <c r="BN62" s="289"/>
      <c r="BO62" s="309" t="s">
        <v>689</v>
      </c>
      <c r="BP62" s="290"/>
      <c r="BQ62" s="309" t="s">
        <v>690</v>
      </c>
      <c r="BR62" s="291"/>
      <c r="BS62" s="289"/>
      <c r="BT62" s="309" t="s">
        <v>689</v>
      </c>
      <c r="BU62" s="290"/>
      <c r="BV62" s="309" t="s">
        <v>690</v>
      </c>
      <c r="BW62" s="291"/>
      <c r="BX62" s="289"/>
      <c r="BY62" s="309" t="s">
        <v>689</v>
      </c>
      <c r="BZ62" s="290"/>
      <c r="CA62" s="309" t="s">
        <v>690</v>
      </c>
      <c r="CB62" s="291"/>
      <c r="CC62" s="289"/>
      <c r="CD62" s="309" t="s">
        <v>689</v>
      </c>
      <c r="CE62" s="290"/>
      <c r="CF62" s="309" t="s">
        <v>690</v>
      </c>
      <c r="CG62" s="291"/>
      <c r="CH62" s="289"/>
      <c r="CI62" s="309" t="s">
        <v>689</v>
      </c>
      <c r="CJ62" s="290"/>
      <c r="CK62" s="309" t="s">
        <v>690</v>
      </c>
      <c r="CL62" s="291"/>
      <c r="CM62" s="203"/>
      <c r="CN62" s="203"/>
      <c r="CO62" s="204"/>
      <c r="CP62" s="313" t="str">
        <f t="shared" si="26"/>
        <v>:.</v>
      </c>
      <c r="CQ62" s="313" t="str">
        <f t="shared" si="27"/>
        <v>:.</v>
      </c>
      <c r="CR62" s="313" t="str">
        <f t="shared" si="28"/>
        <v>:.</v>
      </c>
      <c r="CS62" s="313" t="str">
        <f t="shared" si="29"/>
        <v>:.</v>
      </c>
      <c r="CT62" s="313" t="str">
        <f t="shared" si="30"/>
        <v>:.</v>
      </c>
      <c r="CU62" s="313" t="str">
        <f t="shared" si="31"/>
        <v>:.</v>
      </c>
      <c r="CV62" s="314">
        <f t="shared" si="74"/>
        <v>1</v>
      </c>
      <c r="CW62" s="314">
        <f t="shared" si="75"/>
        <v>1</v>
      </c>
      <c r="CX62" s="314">
        <f t="shared" si="76"/>
        <v>1</v>
      </c>
      <c r="CY62" s="314">
        <f t="shared" si="77"/>
        <v>1</v>
      </c>
      <c r="CZ62" s="314">
        <f t="shared" si="78"/>
        <v>1</v>
      </c>
      <c r="DA62" s="314">
        <f t="shared" si="79"/>
        <v>1</v>
      </c>
      <c r="DB62" s="315">
        <f t="shared" si="32"/>
        <v>6</v>
      </c>
      <c r="DC62" s="37">
        <f t="shared" si="33"/>
        <v>0</v>
      </c>
      <c r="DD62" s="59">
        <f t="shared" si="72"/>
        <v>0</v>
      </c>
      <c r="DE62" s="59">
        <f t="shared" si="73"/>
        <v>0</v>
      </c>
      <c r="DG62" s="371">
        <f t="shared" si="34"/>
        <v>0</v>
      </c>
      <c r="DH62" s="371">
        <f t="shared" si="35"/>
        <v>0</v>
      </c>
      <c r="DI62" s="371">
        <f t="shared" si="36"/>
        <v>0</v>
      </c>
      <c r="DJ62" s="371">
        <f t="shared" si="37"/>
        <v>0</v>
      </c>
      <c r="DK62" s="371">
        <f t="shared" si="38"/>
        <v>0</v>
      </c>
      <c r="DL62" s="371">
        <f t="shared" si="39"/>
        <v>0</v>
      </c>
      <c r="DM62" s="371">
        <f t="shared" si="40"/>
        <v>0</v>
      </c>
      <c r="DN62" s="371">
        <f t="shared" si="41"/>
        <v>0</v>
      </c>
      <c r="DO62" s="371">
        <f t="shared" si="42"/>
        <v>0</v>
      </c>
      <c r="DP62" s="371">
        <f t="shared" si="43"/>
        <v>0</v>
      </c>
      <c r="DQ62" s="371">
        <f t="shared" si="44"/>
        <v>0</v>
      </c>
      <c r="DR62" s="371">
        <f t="shared" si="45"/>
        <v>0</v>
      </c>
      <c r="DS62" s="371">
        <f t="shared" si="46"/>
        <v>0</v>
      </c>
      <c r="DT62" s="371">
        <f t="shared" si="47"/>
        <v>0</v>
      </c>
      <c r="DU62" s="371">
        <f t="shared" si="48"/>
        <v>0</v>
      </c>
      <c r="DV62" s="371">
        <f t="shared" si="49"/>
        <v>0</v>
      </c>
      <c r="DW62" s="371">
        <f t="shared" si="50"/>
        <v>0</v>
      </c>
      <c r="DX62" s="371">
        <f t="shared" si="51"/>
        <v>0</v>
      </c>
      <c r="DY62" s="371">
        <f t="shared" si="52"/>
        <v>0</v>
      </c>
      <c r="DZ62" s="371">
        <f t="shared" si="53"/>
        <v>0</v>
      </c>
      <c r="EA62" s="371">
        <f t="shared" si="54"/>
        <v>0</v>
      </c>
      <c r="EB62" s="371">
        <f t="shared" si="55"/>
        <v>0</v>
      </c>
      <c r="EC62" s="371">
        <f t="shared" si="56"/>
        <v>0</v>
      </c>
      <c r="ED62" s="371">
        <f t="shared" si="57"/>
        <v>0</v>
      </c>
      <c r="EE62" s="371">
        <f t="shared" si="58"/>
        <v>0</v>
      </c>
      <c r="EF62" s="371">
        <f t="shared" si="59"/>
        <v>0</v>
      </c>
      <c r="EG62" s="371">
        <f t="shared" si="60"/>
        <v>0</v>
      </c>
      <c r="EH62" s="371">
        <f t="shared" si="61"/>
        <v>0</v>
      </c>
      <c r="EI62" s="371">
        <f t="shared" si="62"/>
        <v>0</v>
      </c>
      <c r="EJ62" s="371">
        <f t="shared" si="63"/>
        <v>0</v>
      </c>
      <c r="EK62" s="56" t="s">
        <v>738</v>
      </c>
    </row>
    <row r="63" spans="1:141" ht="54" customHeight="1">
      <c r="A63" s="37">
        <f>IF('JLA事務局用　※触らないで下さい'!$A$6="","",'JLA事務局用　※触らないで下さい'!$A$6)</f>
      </c>
      <c r="B63" s="171"/>
      <c r="C63" s="58">
        <f t="shared" si="64"/>
      </c>
      <c r="D63" s="58">
        <f t="shared" si="65"/>
      </c>
      <c r="E63" s="195">
        <f>'JLA事務局用　※触らないで下さい'!$B$6</f>
        <v>0</v>
      </c>
      <c r="F63" s="195">
        <f>'JLA事務局用　※触らないで下さい'!$C$6</f>
        <v>0</v>
      </c>
      <c r="G63" s="37" t="str">
        <f t="shared" si="25"/>
        <v>男</v>
      </c>
      <c r="H63" s="171" t="str">
        <f t="shared" si="10"/>
        <v>1900/01/00</v>
      </c>
      <c r="I63" s="37"/>
      <c r="J63" s="37">
        <f t="shared" si="11"/>
      </c>
      <c r="K63" s="37"/>
      <c r="L63" s="37"/>
      <c r="M63" s="57">
        <f t="shared" si="12"/>
      </c>
      <c r="N63" s="37" t="e">
        <f>JLA事務局用　※触らないで下さい!#REF!</f>
        <v>#REF!</v>
      </c>
      <c r="O63" s="37" t="e">
        <f>JLA事務局用　※触らないで下さい!#REF!</f>
        <v>#REF!</v>
      </c>
      <c r="P63" s="37"/>
      <c r="Q63" s="37"/>
      <c r="R63" s="37">
        <v>1</v>
      </c>
      <c r="S63" s="37" t="str">
        <f t="shared" si="66"/>
        <v>障害物ｽｲﾑ
200m</v>
      </c>
      <c r="T63" s="37" t="str">
        <f t="shared" si="13"/>
        <v>:.</v>
      </c>
      <c r="U63" s="37" t="str">
        <f t="shared" si="67"/>
        <v>ﾏﾈｷﾝｷｬﾘｰ
50m</v>
      </c>
      <c r="V63" s="37" t="str">
        <f t="shared" si="14"/>
        <v>:.</v>
      </c>
      <c r="W63" s="37" t="str">
        <f t="shared" si="68"/>
        <v>ﾚｽｷｭｰﾒﾄﾞﾚｰ100m</v>
      </c>
      <c r="X63" s="37" t="str">
        <f t="shared" si="15"/>
        <v>:.</v>
      </c>
      <c r="Y63" s="37" t="str">
        <f t="shared" si="69"/>
        <v>ﾏﾈｷﾝｷｬﾘｰ･
ｳｨｽﾞﾌｨﾝ
100m</v>
      </c>
      <c r="Z63" s="37" t="str">
        <f t="shared" si="16"/>
        <v>:.</v>
      </c>
      <c r="AA63" s="37" t="str">
        <f t="shared" si="70"/>
        <v>ﾏﾈｷﾝﾄｳ･
ｳｨｽﾞﾌｨﾝ
100m</v>
      </c>
      <c r="AB63" s="37" t="str">
        <f t="shared" si="17"/>
        <v>:.</v>
      </c>
      <c r="AC63" s="37" t="str">
        <f t="shared" si="71"/>
        <v>ｽｰﾊﾟｰﾗｲﾌｾｰﾊﾞｰ
200m</v>
      </c>
      <c r="AD63" s="37" t="str">
        <f t="shared" si="18"/>
        <v>:.</v>
      </c>
      <c r="AE63" s="37" t="e">
        <f>IF(AF63="","",#REF!)</f>
        <v>#REF!</v>
      </c>
      <c r="AF63" s="37" t="e">
        <f>IF(#REF!="","",#REF!)</f>
        <v>#REF!</v>
      </c>
      <c r="AG63" s="37"/>
      <c r="AH63" s="37"/>
      <c r="AI63" s="37"/>
      <c r="AJ63" s="37"/>
      <c r="AK63" s="37"/>
      <c r="AL63" s="37"/>
      <c r="AM63" s="37"/>
      <c r="AN63" s="57" t="s">
        <v>882</v>
      </c>
      <c r="AO63" s="219"/>
      <c r="AP63" s="220"/>
      <c r="AQ63" s="219"/>
      <c r="AR63" s="220"/>
      <c r="AS63" s="37" t="s">
        <v>25</v>
      </c>
      <c r="AT63" s="36"/>
      <c r="AU63" s="36"/>
      <c r="AV63" s="34"/>
      <c r="AW63" s="34"/>
      <c r="AX63" s="34"/>
      <c r="AY63" s="284"/>
      <c r="AZ63" s="34"/>
      <c r="BA63" s="34"/>
      <c r="BB63" s="34"/>
      <c r="BC63" s="35"/>
      <c r="BD63" s="37">
        <f>IF(BC63="","",DATEDIF(BC63,'様式 A-4（チーム情報・チームＰＲ）'!$G$2,"Y"))</f>
      </c>
      <c r="BE63" s="287"/>
      <c r="BF63" s="312"/>
      <c r="BG63" s="37"/>
      <c r="BH63" s="58"/>
      <c r="BI63" s="289"/>
      <c r="BJ63" s="309" t="s">
        <v>689</v>
      </c>
      <c r="BK63" s="290"/>
      <c r="BL63" s="309" t="s">
        <v>690</v>
      </c>
      <c r="BM63" s="291"/>
      <c r="BN63" s="289"/>
      <c r="BO63" s="309" t="s">
        <v>689</v>
      </c>
      <c r="BP63" s="290"/>
      <c r="BQ63" s="309" t="s">
        <v>690</v>
      </c>
      <c r="BR63" s="291"/>
      <c r="BS63" s="289"/>
      <c r="BT63" s="309" t="s">
        <v>689</v>
      </c>
      <c r="BU63" s="290"/>
      <c r="BV63" s="309" t="s">
        <v>690</v>
      </c>
      <c r="BW63" s="291"/>
      <c r="BX63" s="289"/>
      <c r="BY63" s="309" t="s">
        <v>689</v>
      </c>
      <c r="BZ63" s="290"/>
      <c r="CA63" s="309" t="s">
        <v>690</v>
      </c>
      <c r="CB63" s="291"/>
      <c r="CC63" s="289"/>
      <c r="CD63" s="309" t="s">
        <v>689</v>
      </c>
      <c r="CE63" s="290"/>
      <c r="CF63" s="309" t="s">
        <v>690</v>
      </c>
      <c r="CG63" s="291"/>
      <c r="CH63" s="289"/>
      <c r="CI63" s="309" t="s">
        <v>689</v>
      </c>
      <c r="CJ63" s="290"/>
      <c r="CK63" s="309" t="s">
        <v>690</v>
      </c>
      <c r="CL63" s="291"/>
      <c r="CM63" s="203"/>
      <c r="CN63" s="203"/>
      <c r="CO63" s="204"/>
      <c r="CP63" s="313" t="str">
        <f t="shared" si="26"/>
        <v>:.</v>
      </c>
      <c r="CQ63" s="313" t="str">
        <f t="shared" si="27"/>
        <v>:.</v>
      </c>
      <c r="CR63" s="313" t="str">
        <f t="shared" si="28"/>
        <v>:.</v>
      </c>
      <c r="CS63" s="313" t="str">
        <f t="shared" si="29"/>
        <v>:.</v>
      </c>
      <c r="CT63" s="313" t="str">
        <f t="shared" si="30"/>
        <v>:.</v>
      </c>
      <c r="CU63" s="313" t="str">
        <f t="shared" si="31"/>
        <v>:.</v>
      </c>
      <c r="CV63" s="314">
        <f t="shared" si="74"/>
        <v>1</v>
      </c>
      <c r="CW63" s="314">
        <f t="shared" si="75"/>
        <v>1</v>
      </c>
      <c r="CX63" s="314">
        <f t="shared" si="76"/>
        <v>1</v>
      </c>
      <c r="CY63" s="314">
        <f t="shared" si="77"/>
        <v>1</v>
      </c>
      <c r="CZ63" s="314">
        <f t="shared" si="78"/>
        <v>1</v>
      </c>
      <c r="DA63" s="314">
        <f t="shared" si="79"/>
        <v>1</v>
      </c>
      <c r="DB63" s="315">
        <f t="shared" si="32"/>
        <v>6</v>
      </c>
      <c r="DC63" s="37">
        <f t="shared" si="33"/>
        <v>0</v>
      </c>
      <c r="DD63" s="59">
        <f t="shared" si="72"/>
        <v>0</v>
      </c>
      <c r="DE63" s="59">
        <f t="shared" si="73"/>
        <v>0</v>
      </c>
      <c r="DG63" s="371">
        <f t="shared" si="34"/>
        <v>0</v>
      </c>
      <c r="DH63" s="371">
        <f t="shared" si="35"/>
        <v>0</v>
      </c>
      <c r="DI63" s="371">
        <f t="shared" si="36"/>
        <v>0</v>
      </c>
      <c r="DJ63" s="371">
        <f t="shared" si="37"/>
        <v>0</v>
      </c>
      <c r="DK63" s="371">
        <f t="shared" si="38"/>
        <v>0</v>
      </c>
      <c r="DL63" s="371">
        <f t="shared" si="39"/>
        <v>0</v>
      </c>
      <c r="DM63" s="371">
        <f t="shared" si="40"/>
        <v>0</v>
      </c>
      <c r="DN63" s="371">
        <f t="shared" si="41"/>
        <v>0</v>
      </c>
      <c r="DO63" s="371">
        <f t="shared" si="42"/>
        <v>0</v>
      </c>
      <c r="DP63" s="371">
        <f t="shared" si="43"/>
        <v>0</v>
      </c>
      <c r="DQ63" s="371">
        <f t="shared" si="44"/>
        <v>0</v>
      </c>
      <c r="DR63" s="371">
        <f t="shared" si="45"/>
        <v>0</v>
      </c>
      <c r="DS63" s="371">
        <f t="shared" si="46"/>
        <v>0</v>
      </c>
      <c r="DT63" s="371">
        <f t="shared" si="47"/>
        <v>0</v>
      </c>
      <c r="DU63" s="371">
        <f t="shared" si="48"/>
        <v>0</v>
      </c>
      <c r="DV63" s="371">
        <f t="shared" si="49"/>
        <v>0</v>
      </c>
      <c r="DW63" s="371">
        <f t="shared" si="50"/>
        <v>0</v>
      </c>
      <c r="DX63" s="371">
        <f t="shared" si="51"/>
        <v>0</v>
      </c>
      <c r="DY63" s="371">
        <f t="shared" si="52"/>
        <v>0</v>
      </c>
      <c r="DZ63" s="371">
        <f t="shared" si="53"/>
        <v>0</v>
      </c>
      <c r="EA63" s="371">
        <f t="shared" si="54"/>
        <v>0</v>
      </c>
      <c r="EB63" s="371">
        <f t="shared" si="55"/>
        <v>0</v>
      </c>
      <c r="EC63" s="371">
        <f t="shared" si="56"/>
        <v>0</v>
      </c>
      <c r="ED63" s="371">
        <f t="shared" si="57"/>
        <v>0</v>
      </c>
      <c r="EE63" s="371">
        <f t="shared" si="58"/>
        <v>0</v>
      </c>
      <c r="EF63" s="371">
        <f t="shared" si="59"/>
        <v>0</v>
      </c>
      <c r="EG63" s="371">
        <f t="shared" si="60"/>
        <v>0</v>
      </c>
      <c r="EH63" s="371">
        <f t="shared" si="61"/>
        <v>0</v>
      </c>
      <c r="EI63" s="371">
        <f t="shared" si="62"/>
        <v>0</v>
      </c>
      <c r="EJ63" s="371">
        <f t="shared" si="63"/>
        <v>0</v>
      </c>
      <c r="EK63" s="56" t="s">
        <v>739</v>
      </c>
    </row>
    <row r="64" spans="1:141" ht="54" customHeight="1">
      <c r="A64" s="37">
        <f>IF('JLA事務局用　※触らないで下さい'!$A$6="","",'JLA事務局用　※触らないで下さい'!$A$6)</f>
      </c>
      <c r="B64" s="171"/>
      <c r="C64" s="58">
        <f t="shared" si="64"/>
      </c>
      <c r="D64" s="58">
        <f t="shared" si="65"/>
      </c>
      <c r="E64" s="195">
        <f>'JLA事務局用　※触らないで下さい'!$B$6</f>
        <v>0</v>
      </c>
      <c r="F64" s="195">
        <f>'JLA事務局用　※触らないで下さい'!$C$6</f>
        <v>0</v>
      </c>
      <c r="G64" s="37" t="str">
        <f t="shared" si="25"/>
        <v>男</v>
      </c>
      <c r="H64" s="171" t="str">
        <f t="shared" si="10"/>
        <v>1900/01/00</v>
      </c>
      <c r="I64" s="37"/>
      <c r="J64" s="37">
        <f t="shared" si="11"/>
      </c>
      <c r="K64" s="37"/>
      <c r="L64" s="37"/>
      <c r="M64" s="57">
        <f t="shared" si="12"/>
      </c>
      <c r="N64" s="37" t="e">
        <f>JLA事務局用　※触らないで下さい!#REF!</f>
        <v>#REF!</v>
      </c>
      <c r="O64" s="37" t="e">
        <f>JLA事務局用　※触らないで下さい!#REF!</f>
        <v>#REF!</v>
      </c>
      <c r="P64" s="37"/>
      <c r="Q64" s="37"/>
      <c r="R64" s="37">
        <v>1</v>
      </c>
      <c r="S64" s="37" t="str">
        <f t="shared" si="66"/>
        <v>障害物ｽｲﾑ
200m</v>
      </c>
      <c r="T64" s="37" t="str">
        <f t="shared" si="13"/>
        <v>:.</v>
      </c>
      <c r="U64" s="37" t="str">
        <f t="shared" si="67"/>
        <v>ﾏﾈｷﾝｷｬﾘｰ
50m</v>
      </c>
      <c r="V64" s="37" t="str">
        <f t="shared" si="14"/>
        <v>:.</v>
      </c>
      <c r="W64" s="37" t="str">
        <f t="shared" si="68"/>
        <v>ﾚｽｷｭｰﾒﾄﾞﾚｰ100m</v>
      </c>
      <c r="X64" s="37" t="str">
        <f t="shared" si="15"/>
        <v>:.</v>
      </c>
      <c r="Y64" s="37" t="str">
        <f t="shared" si="69"/>
        <v>ﾏﾈｷﾝｷｬﾘｰ･
ｳｨｽﾞﾌｨﾝ
100m</v>
      </c>
      <c r="Z64" s="37" t="str">
        <f t="shared" si="16"/>
        <v>:.</v>
      </c>
      <c r="AA64" s="37" t="str">
        <f t="shared" si="70"/>
        <v>ﾏﾈｷﾝﾄｳ･
ｳｨｽﾞﾌｨﾝ
100m</v>
      </c>
      <c r="AB64" s="37" t="str">
        <f t="shared" si="17"/>
        <v>:.</v>
      </c>
      <c r="AC64" s="37" t="str">
        <f t="shared" si="71"/>
        <v>ｽｰﾊﾟｰﾗｲﾌｾｰﾊﾞｰ
200m</v>
      </c>
      <c r="AD64" s="37" t="str">
        <f t="shared" si="18"/>
        <v>:.</v>
      </c>
      <c r="AE64" s="37" t="e">
        <f>IF(AF64="","",#REF!)</f>
        <v>#REF!</v>
      </c>
      <c r="AF64" s="37" t="e">
        <f>IF(#REF!="","",#REF!)</f>
        <v>#REF!</v>
      </c>
      <c r="AG64" s="37"/>
      <c r="AH64" s="37"/>
      <c r="AI64" s="37"/>
      <c r="AJ64" s="37"/>
      <c r="AK64" s="37"/>
      <c r="AL64" s="37"/>
      <c r="AM64" s="37"/>
      <c r="AN64" s="57" t="s">
        <v>883</v>
      </c>
      <c r="AO64" s="219"/>
      <c r="AP64" s="220"/>
      <c r="AQ64" s="219"/>
      <c r="AR64" s="220"/>
      <c r="AS64" s="37" t="s">
        <v>25</v>
      </c>
      <c r="AT64" s="36"/>
      <c r="AU64" s="36"/>
      <c r="AV64" s="34"/>
      <c r="AW64" s="34"/>
      <c r="AX64" s="34"/>
      <c r="AY64" s="284"/>
      <c r="AZ64" s="34"/>
      <c r="BA64" s="34"/>
      <c r="BB64" s="34"/>
      <c r="BC64" s="35"/>
      <c r="BD64" s="37">
        <f>IF(BC64="","",DATEDIF(BC64,'様式 A-4（チーム情報・チームＰＲ）'!$G$2,"Y"))</f>
      </c>
      <c r="BE64" s="287"/>
      <c r="BF64" s="312"/>
      <c r="BG64" s="37"/>
      <c r="BH64" s="58"/>
      <c r="BI64" s="289"/>
      <c r="BJ64" s="309" t="s">
        <v>689</v>
      </c>
      <c r="BK64" s="290"/>
      <c r="BL64" s="309" t="s">
        <v>690</v>
      </c>
      <c r="BM64" s="291"/>
      <c r="BN64" s="289"/>
      <c r="BO64" s="309" t="s">
        <v>689</v>
      </c>
      <c r="BP64" s="290"/>
      <c r="BQ64" s="309" t="s">
        <v>690</v>
      </c>
      <c r="BR64" s="291"/>
      <c r="BS64" s="289"/>
      <c r="BT64" s="309" t="s">
        <v>689</v>
      </c>
      <c r="BU64" s="290"/>
      <c r="BV64" s="309" t="s">
        <v>690</v>
      </c>
      <c r="BW64" s="291"/>
      <c r="BX64" s="289"/>
      <c r="BY64" s="309" t="s">
        <v>689</v>
      </c>
      <c r="BZ64" s="290"/>
      <c r="CA64" s="309" t="s">
        <v>690</v>
      </c>
      <c r="CB64" s="291"/>
      <c r="CC64" s="289"/>
      <c r="CD64" s="309" t="s">
        <v>689</v>
      </c>
      <c r="CE64" s="290"/>
      <c r="CF64" s="309" t="s">
        <v>690</v>
      </c>
      <c r="CG64" s="291"/>
      <c r="CH64" s="289"/>
      <c r="CI64" s="309" t="s">
        <v>689</v>
      </c>
      <c r="CJ64" s="290"/>
      <c r="CK64" s="309" t="s">
        <v>690</v>
      </c>
      <c r="CL64" s="291"/>
      <c r="CM64" s="203"/>
      <c r="CN64" s="203"/>
      <c r="CO64" s="204"/>
      <c r="CP64" s="313" t="str">
        <f t="shared" si="26"/>
        <v>:.</v>
      </c>
      <c r="CQ64" s="313" t="str">
        <f t="shared" si="27"/>
        <v>:.</v>
      </c>
      <c r="CR64" s="313" t="str">
        <f t="shared" si="28"/>
        <v>:.</v>
      </c>
      <c r="CS64" s="313" t="str">
        <f t="shared" si="29"/>
        <v>:.</v>
      </c>
      <c r="CT64" s="313" t="str">
        <f t="shared" si="30"/>
        <v>:.</v>
      </c>
      <c r="CU64" s="313" t="str">
        <f t="shared" si="31"/>
        <v>:.</v>
      </c>
      <c r="CV64" s="314">
        <f t="shared" si="74"/>
        <v>1</v>
      </c>
      <c r="CW64" s="314">
        <f t="shared" si="75"/>
        <v>1</v>
      </c>
      <c r="CX64" s="314">
        <f t="shared" si="76"/>
        <v>1</v>
      </c>
      <c r="CY64" s="314">
        <f t="shared" si="77"/>
        <v>1</v>
      </c>
      <c r="CZ64" s="314">
        <f t="shared" si="78"/>
        <v>1</v>
      </c>
      <c r="DA64" s="314">
        <f t="shared" si="79"/>
        <v>1</v>
      </c>
      <c r="DB64" s="315">
        <f t="shared" si="32"/>
        <v>6</v>
      </c>
      <c r="DC64" s="37">
        <f t="shared" si="33"/>
        <v>0</v>
      </c>
      <c r="DD64" s="59">
        <f t="shared" si="72"/>
        <v>0</v>
      </c>
      <c r="DE64" s="59">
        <f t="shared" si="73"/>
        <v>0</v>
      </c>
      <c r="DG64" s="371">
        <f t="shared" si="34"/>
        <v>0</v>
      </c>
      <c r="DH64" s="371">
        <f t="shared" si="35"/>
        <v>0</v>
      </c>
      <c r="DI64" s="371">
        <f t="shared" si="36"/>
        <v>0</v>
      </c>
      <c r="DJ64" s="371">
        <f t="shared" si="37"/>
        <v>0</v>
      </c>
      <c r="DK64" s="371">
        <f t="shared" si="38"/>
        <v>0</v>
      </c>
      <c r="DL64" s="371">
        <f t="shared" si="39"/>
        <v>0</v>
      </c>
      <c r="DM64" s="371">
        <f t="shared" si="40"/>
        <v>0</v>
      </c>
      <c r="DN64" s="371">
        <f t="shared" si="41"/>
        <v>0</v>
      </c>
      <c r="DO64" s="371">
        <f t="shared" si="42"/>
        <v>0</v>
      </c>
      <c r="DP64" s="371">
        <f t="shared" si="43"/>
        <v>0</v>
      </c>
      <c r="DQ64" s="371">
        <f t="shared" si="44"/>
        <v>0</v>
      </c>
      <c r="DR64" s="371">
        <f t="shared" si="45"/>
        <v>0</v>
      </c>
      <c r="DS64" s="371">
        <f t="shared" si="46"/>
        <v>0</v>
      </c>
      <c r="DT64" s="371">
        <f t="shared" si="47"/>
        <v>0</v>
      </c>
      <c r="DU64" s="371">
        <f t="shared" si="48"/>
        <v>0</v>
      </c>
      <c r="DV64" s="371">
        <f t="shared" si="49"/>
        <v>0</v>
      </c>
      <c r="DW64" s="371">
        <f t="shared" si="50"/>
        <v>0</v>
      </c>
      <c r="DX64" s="371">
        <f t="shared" si="51"/>
        <v>0</v>
      </c>
      <c r="DY64" s="371">
        <f t="shared" si="52"/>
        <v>0</v>
      </c>
      <c r="DZ64" s="371">
        <f t="shared" si="53"/>
        <v>0</v>
      </c>
      <c r="EA64" s="371">
        <f t="shared" si="54"/>
        <v>0</v>
      </c>
      <c r="EB64" s="371">
        <f t="shared" si="55"/>
        <v>0</v>
      </c>
      <c r="EC64" s="371">
        <f t="shared" si="56"/>
        <v>0</v>
      </c>
      <c r="ED64" s="371">
        <f t="shared" si="57"/>
        <v>0</v>
      </c>
      <c r="EE64" s="371">
        <f t="shared" si="58"/>
        <v>0</v>
      </c>
      <c r="EF64" s="371">
        <f t="shared" si="59"/>
        <v>0</v>
      </c>
      <c r="EG64" s="371">
        <f t="shared" si="60"/>
        <v>0</v>
      </c>
      <c r="EH64" s="371">
        <f t="shared" si="61"/>
        <v>0</v>
      </c>
      <c r="EI64" s="371">
        <f t="shared" si="62"/>
        <v>0</v>
      </c>
      <c r="EJ64" s="371">
        <f t="shared" si="63"/>
        <v>0</v>
      </c>
      <c r="EK64" s="56" t="s">
        <v>740</v>
      </c>
    </row>
    <row r="65" spans="1:141" ht="54" customHeight="1">
      <c r="A65" s="37">
        <f>IF('JLA事務局用　※触らないで下さい'!$A$6="","",'JLA事務局用　※触らないで下さい'!$A$6)</f>
      </c>
      <c r="B65" s="171"/>
      <c r="C65" s="58">
        <f t="shared" si="64"/>
      </c>
      <c r="D65" s="58">
        <f t="shared" si="65"/>
      </c>
      <c r="E65" s="195">
        <f>'JLA事務局用　※触らないで下さい'!$B$6</f>
        <v>0</v>
      </c>
      <c r="F65" s="195">
        <f>'JLA事務局用　※触らないで下さい'!$C$6</f>
        <v>0</v>
      </c>
      <c r="G65" s="37" t="str">
        <f t="shared" si="25"/>
        <v>男</v>
      </c>
      <c r="H65" s="171" t="str">
        <f t="shared" si="10"/>
        <v>1900/01/00</v>
      </c>
      <c r="I65" s="37"/>
      <c r="J65" s="37">
        <f t="shared" si="11"/>
      </c>
      <c r="K65" s="37"/>
      <c r="L65" s="37"/>
      <c r="M65" s="57">
        <f t="shared" si="12"/>
      </c>
      <c r="N65" s="37" t="e">
        <f>JLA事務局用　※触らないで下さい!#REF!</f>
        <v>#REF!</v>
      </c>
      <c r="O65" s="37" t="e">
        <f>JLA事務局用　※触らないで下さい!#REF!</f>
        <v>#REF!</v>
      </c>
      <c r="P65" s="37"/>
      <c r="Q65" s="37"/>
      <c r="R65" s="37">
        <v>1</v>
      </c>
      <c r="S65" s="37" t="str">
        <f t="shared" si="66"/>
        <v>障害物ｽｲﾑ
200m</v>
      </c>
      <c r="T65" s="37" t="str">
        <f t="shared" si="13"/>
        <v>:.</v>
      </c>
      <c r="U65" s="37" t="str">
        <f t="shared" si="67"/>
        <v>ﾏﾈｷﾝｷｬﾘｰ
50m</v>
      </c>
      <c r="V65" s="37" t="str">
        <f t="shared" si="14"/>
        <v>:.</v>
      </c>
      <c r="W65" s="37" t="str">
        <f t="shared" si="68"/>
        <v>ﾚｽｷｭｰﾒﾄﾞﾚｰ100m</v>
      </c>
      <c r="X65" s="37" t="str">
        <f t="shared" si="15"/>
        <v>:.</v>
      </c>
      <c r="Y65" s="37" t="str">
        <f t="shared" si="69"/>
        <v>ﾏﾈｷﾝｷｬﾘｰ･
ｳｨｽﾞﾌｨﾝ
100m</v>
      </c>
      <c r="Z65" s="37" t="str">
        <f t="shared" si="16"/>
        <v>:.</v>
      </c>
      <c r="AA65" s="37" t="str">
        <f t="shared" si="70"/>
        <v>ﾏﾈｷﾝﾄｳ･
ｳｨｽﾞﾌｨﾝ
100m</v>
      </c>
      <c r="AB65" s="37" t="str">
        <f t="shared" si="17"/>
        <v>:.</v>
      </c>
      <c r="AC65" s="37" t="str">
        <f t="shared" si="71"/>
        <v>ｽｰﾊﾟｰﾗｲﾌｾｰﾊﾞｰ
200m</v>
      </c>
      <c r="AD65" s="37" t="str">
        <f t="shared" si="18"/>
        <v>:.</v>
      </c>
      <c r="AE65" s="37" t="e">
        <f>IF(AF65="","",#REF!)</f>
        <v>#REF!</v>
      </c>
      <c r="AF65" s="37" t="e">
        <f>IF(#REF!="","",#REF!)</f>
        <v>#REF!</v>
      </c>
      <c r="AG65" s="37"/>
      <c r="AH65" s="37"/>
      <c r="AI65" s="37"/>
      <c r="AJ65" s="37"/>
      <c r="AK65" s="37"/>
      <c r="AL65" s="37"/>
      <c r="AM65" s="37"/>
      <c r="AN65" s="57" t="s">
        <v>884</v>
      </c>
      <c r="AO65" s="219"/>
      <c r="AP65" s="220"/>
      <c r="AQ65" s="219"/>
      <c r="AR65" s="220"/>
      <c r="AS65" s="37" t="s">
        <v>25</v>
      </c>
      <c r="AT65" s="36"/>
      <c r="AU65" s="36"/>
      <c r="AV65" s="34"/>
      <c r="AW65" s="34"/>
      <c r="AX65" s="34"/>
      <c r="AY65" s="284"/>
      <c r="AZ65" s="34"/>
      <c r="BA65" s="34"/>
      <c r="BB65" s="34"/>
      <c r="BC65" s="35"/>
      <c r="BD65" s="37">
        <f>IF(BC65="","",DATEDIF(BC65,'様式 A-4（チーム情報・チームＰＲ）'!$G$2,"Y"))</f>
      </c>
      <c r="BE65" s="287"/>
      <c r="BF65" s="312"/>
      <c r="BG65" s="37"/>
      <c r="BH65" s="58"/>
      <c r="BI65" s="289"/>
      <c r="BJ65" s="309" t="s">
        <v>689</v>
      </c>
      <c r="BK65" s="290"/>
      <c r="BL65" s="309" t="s">
        <v>690</v>
      </c>
      <c r="BM65" s="291"/>
      <c r="BN65" s="289"/>
      <c r="BO65" s="309" t="s">
        <v>689</v>
      </c>
      <c r="BP65" s="290"/>
      <c r="BQ65" s="309" t="s">
        <v>690</v>
      </c>
      <c r="BR65" s="291"/>
      <c r="BS65" s="289"/>
      <c r="BT65" s="309" t="s">
        <v>689</v>
      </c>
      <c r="BU65" s="290"/>
      <c r="BV65" s="309" t="s">
        <v>690</v>
      </c>
      <c r="BW65" s="291"/>
      <c r="BX65" s="289"/>
      <c r="BY65" s="309" t="s">
        <v>689</v>
      </c>
      <c r="BZ65" s="290"/>
      <c r="CA65" s="309" t="s">
        <v>690</v>
      </c>
      <c r="CB65" s="291"/>
      <c r="CC65" s="289"/>
      <c r="CD65" s="309" t="s">
        <v>689</v>
      </c>
      <c r="CE65" s="290"/>
      <c r="CF65" s="309" t="s">
        <v>690</v>
      </c>
      <c r="CG65" s="291"/>
      <c r="CH65" s="289"/>
      <c r="CI65" s="309" t="s">
        <v>689</v>
      </c>
      <c r="CJ65" s="290"/>
      <c r="CK65" s="309" t="s">
        <v>690</v>
      </c>
      <c r="CL65" s="291"/>
      <c r="CM65" s="203"/>
      <c r="CN65" s="203"/>
      <c r="CO65" s="204"/>
      <c r="CP65" s="313" t="str">
        <f t="shared" si="26"/>
        <v>:.</v>
      </c>
      <c r="CQ65" s="313" t="str">
        <f t="shared" si="27"/>
        <v>:.</v>
      </c>
      <c r="CR65" s="313" t="str">
        <f t="shared" si="28"/>
        <v>:.</v>
      </c>
      <c r="CS65" s="313" t="str">
        <f t="shared" si="29"/>
        <v>:.</v>
      </c>
      <c r="CT65" s="313" t="str">
        <f t="shared" si="30"/>
        <v>:.</v>
      </c>
      <c r="CU65" s="313" t="str">
        <f t="shared" si="31"/>
        <v>:.</v>
      </c>
      <c r="CV65" s="314">
        <f t="shared" si="74"/>
        <v>1</v>
      </c>
      <c r="CW65" s="314">
        <f t="shared" si="75"/>
        <v>1</v>
      </c>
      <c r="CX65" s="314">
        <f t="shared" si="76"/>
        <v>1</v>
      </c>
      <c r="CY65" s="314">
        <f t="shared" si="77"/>
        <v>1</v>
      </c>
      <c r="CZ65" s="314">
        <f t="shared" si="78"/>
        <v>1</v>
      </c>
      <c r="DA65" s="314">
        <f t="shared" si="79"/>
        <v>1</v>
      </c>
      <c r="DB65" s="315">
        <f t="shared" si="32"/>
        <v>6</v>
      </c>
      <c r="DC65" s="37">
        <f t="shared" si="33"/>
        <v>0</v>
      </c>
      <c r="DD65" s="59">
        <f t="shared" si="72"/>
        <v>0</v>
      </c>
      <c r="DE65" s="59">
        <f t="shared" si="73"/>
        <v>0</v>
      </c>
      <c r="DG65" s="371">
        <f t="shared" si="34"/>
        <v>0</v>
      </c>
      <c r="DH65" s="371">
        <f t="shared" si="35"/>
        <v>0</v>
      </c>
      <c r="DI65" s="371">
        <f t="shared" si="36"/>
        <v>0</v>
      </c>
      <c r="DJ65" s="371">
        <f t="shared" si="37"/>
        <v>0</v>
      </c>
      <c r="DK65" s="371">
        <f t="shared" si="38"/>
        <v>0</v>
      </c>
      <c r="DL65" s="371">
        <f t="shared" si="39"/>
        <v>0</v>
      </c>
      <c r="DM65" s="371">
        <f t="shared" si="40"/>
        <v>0</v>
      </c>
      <c r="DN65" s="371">
        <f t="shared" si="41"/>
        <v>0</v>
      </c>
      <c r="DO65" s="371">
        <f t="shared" si="42"/>
        <v>0</v>
      </c>
      <c r="DP65" s="371">
        <f t="shared" si="43"/>
        <v>0</v>
      </c>
      <c r="DQ65" s="371">
        <f t="shared" si="44"/>
        <v>0</v>
      </c>
      <c r="DR65" s="371">
        <f t="shared" si="45"/>
        <v>0</v>
      </c>
      <c r="DS65" s="371">
        <f t="shared" si="46"/>
        <v>0</v>
      </c>
      <c r="DT65" s="371">
        <f t="shared" si="47"/>
        <v>0</v>
      </c>
      <c r="DU65" s="371">
        <f t="shared" si="48"/>
        <v>0</v>
      </c>
      <c r="DV65" s="371">
        <f t="shared" si="49"/>
        <v>0</v>
      </c>
      <c r="DW65" s="371">
        <f t="shared" si="50"/>
        <v>0</v>
      </c>
      <c r="DX65" s="371">
        <f t="shared" si="51"/>
        <v>0</v>
      </c>
      <c r="DY65" s="371">
        <f t="shared" si="52"/>
        <v>0</v>
      </c>
      <c r="DZ65" s="371">
        <f t="shared" si="53"/>
        <v>0</v>
      </c>
      <c r="EA65" s="371">
        <f t="shared" si="54"/>
        <v>0</v>
      </c>
      <c r="EB65" s="371">
        <f t="shared" si="55"/>
        <v>0</v>
      </c>
      <c r="EC65" s="371">
        <f t="shared" si="56"/>
        <v>0</v>
      </c>
      <c r="ED65" s="371">
        <f t="shared" si="57"/>
        <v>0</v>
      </c>
      <c r="EE65" s="371">
        <f t="shared" si="58"/>
        <v>0</v>
      </c>
      <c r="EF65" s="371">
        <f t="shared" si="59"/>
        <v>0</v>
      </c>
      <c r="EG65" s="371">
        <f t="shared" si="60"/>
        <v>0</v>
      </c>
      <c r="EH65" s="371">
        <f t="shared" si="61"/>
        <v>0</v>
      </c>
      <c r="EI65" s="371">
        <f t="shared" si="62"/>
        <v>0</v>
      </c>
      <c r="EJ65" s="371">
        <f t="shared" si="63"/>
        <v>0</v>
      </c>
      <c r="EK65" s="56" t="s">
        <v>741</v>
      </c>
    </row>
    <row r="66" spans="1:141" ht="54" customHeight="1">
      <c r="A66" s="37">
        <f>IF('JLA事務局用　※触らないで下さい'!$A$6="","",'JLA事務局用　※触らないで下さい'!$A$6)</f>
      </c>
      <c r="B66" s="171"/>
      <c r="C66" s="58">
        <f t="shared" si="64"/>
      </c>
      <c r="D66" s="58">
        <f t="shared" si="65"/>
      </c>
      <c r="E66" s="195">
        <f>'JLA事務局用　※触らないで下さい'!$B$6</f>
        <v>0</v>
      </c>
      <c r="F66" s="195">
        <f>'JLA事務局用　※触らないで下さい'!$C$6</f>
        <v>0</v>
      </c>
      <c r="G66" s="37" t="str">
        <f t="shared" si="25"/>
        <v>男</v>
      </c>
      <c r="H66" s="171" t="str">
        <f t="shared" si="10"/>
        <v>1900/01/00</v>
      </c>
      <c r="I66" s="37"/>
      <c r="J66" s="37">
        <f t="shared" si="11"/>
      </c>
      <c r="K66" s="37"/>
      <c r="L66" s="37"/>
      <c r="M66" s="57">
        <f t="shared" si="12"/>
      </c>
      <c r="N66" s="37" t="e">
        <f>JLA事務局用　※触らないで下さい!#REF!</f>
        <v>#REF!</v>
      </c>
      <c r="O66" s="37" t="e">
        <f>JLA事務局用　※触らないで下さい!#REF!</f>
        <v>#REF!</v>
      </c>
      <c r="P66" s="37"/>
      <c r="Q66" s="37"/>
      <c r="R66" s="37">
        <v>1</v>
      </c>
      <c r="S66" s="37" t="str">
        <f t="shared" si="66"/>
        <v>障害物ｽｲﾑ
200m</v>
      </c>
      <c r="T66" s="37" t="str">
        <f t="shared" si="13"/>
        <v>:.</v>
      </c>
      <c r="U66" s="37" t="str">
        <f t="shared" si="67"/>
        <v>ﾏﾈｷﾝｷｬﾘｰ
50m</v>
      </c>
      <c r="V66" s="37" t="str">
        <f t="shared" si="14"/>
        <v>:.</v>
      </c>
      <c r="W66" s="37" t="str">
        <f t="shared" si="68"/>
        <v>ﾚｽｷｭｰﾒﾄﾞﾚｰ100m</v>
      </c>
      <c r="X66" s="37" t="str">
        <f t="shared" si="15"/>
        <v>:.</v>
      </c>
      <c r="Y66" s="37" t="str">
        <f t="shared" si="69"/>
        <v>ﾏﾈｷﾝｷｬﾘｰ･
ｳｨｽﾞﾌｨﾝ
100m</v>
      </c>
      <c r="Z66" s="37" t="str">
        <f t="shared" si="16"/>
        <v>:.</v>
      </c>
      <c r="AA66" s="37" t="str">
        <f t="shared" si="70"/>
        <v>ﾏﾈｷﾝﾄｳ･
ｳｨｽﾞﾌｨﾝ
100m</v>
      </c>
      <c r="AB66" s="37" t="str">
        <f t="shared" si="17"/>
        <v>:.</v>
      </c>
      <c r="AC66" s="37" t="str">
        <f t="shared" si="71"/>
        <v>ｽｰﾊﾟｰﾗｲﾌｾｰﾊﾞｰ
200m</v>
      </c>
      <c r="AD66" s="37" t="str">
        <f t="shared" si="18"/>
        <v>:.</v>
      </c>
      <c r="AE66" s="37" t="e">
        <f>IF(AF66="","",#REF!)</f>
        <v>#REF!</v>
      </c>
      <c r="AF66" s="37" t="e">
        <f>IF(#REF!="","",#REF!)</f>
        <v>#REF!</v>
      </c>
      <c r="AG66" s="37"/>
      <c r="AH66" s="37"/>
      <c r="AI66" s="37"/>
      <c r="AJ66" s="37"/>
      <c r="AK66" s="37"/>
      <c r="AL66" s="37"/>
      <c r="AM66" s="37"/>
      <c r="AN66" s="57" t="s">
        <v>885</v>
      </c>
      <c r="AO66" s="219"/>
      <c r="AP66" s="220"/>
      <c r="AQ66" s="219"/>
      <c r="AR66" s="220"/>
      <c r="AS66" s="37" t="s">
        <v>25</v>
      </c>
      <c r="AT66" s="36"/>
      <c r="AU66" s="36"/>
      <c r="AV66" s="34"/>
      <c r="AW66" s="34"/>
      <c r="AX66" s="34"/>
      <c r="AY66" s="284"/>
      <c r="AZ66" s="34"/>
      <c r="BA66" s="34"/>
      <c r="BB66" s="34"/>
      <c r="BC66" s="35"/>
      <c r="BD66" s="37">
        <f>IF(BC66="","",DATEDIF(BC66,'様式 A-4（チーム情報・チームＰＲ）'!$G$2,"Y"))</f>
      </c>
      <c r="BE66" s="287"/>
      <c r="BF66" s="312"/>
      <c r="BG66" s="37"/>
      <c r="BH66" s="58"/>
      <c r="BI66" s="289"/>
      <c r="BJ66" s="309" t="s">
        <v>689</v>
      </c>
      <c r="BK66" s="290"/>
      <c r="BL66" s="309" t="s">
        <v>690</v>
      </c>
      <c r="BM66" s="291"/>
      <c r="BN66" s="289"/>
      <c r="BO66" s="309" t="s">
        <v>689</v>
      </c>
      <c r="BP66" s="290"/>
      <c r="BQ66" s="309" t="s">
        <v>690</v>
      </c>
      <c r="BR66" s="291"/>
      <c r="BS66" s="289"/>
      <c r="BT66" s="309" t="s">
        <v>689</v>
      </c>
      <c r="BU66" s="290"/>
      <c r="BV66" s="309" t="s">
        <v>690</v>
      </c>
      <c r="BW66" s="291"/>
      <c r="BX66" s="289"/>
      <c r="BY66" s="309" t="s">
        <v>689</v>
      </c>
      <c r="BZ66" s="290"/>
      <c r="CA66" s="309" t="s">
        <v>690</v>
      </c>
      <c r="CB66" s="291"/>
      <c r="CC66" s="289"/>
      <c r="CD66" s="309" t="s">
        <v>689</v>
      </c>
      <c r="CE66" s="290"/>
      <c r="CF66" s="309" t="s">
        <v>690</v>
      </c>
      <c r="CG66" s="291"/>
      <c r="CH66" s="289"/>
      <c r="CI66" s="309" t="s">
        <v>689</v>
      </c>
      <c r="CJ66" s="290"/>
      <c r="CK66" s="309" t="s">
        <v>690</v>
      </c>
      <c r="CL66" s="291"/>
      <c r="CM66" s="203"/>
      <c r="CN66" s="203"/>
      <c r="CO66" s="204"/>
      <c r="CP66" s="313" t="str">
        <f t="shared" si="26"/>
        <v>:.</v>
      </c>
      <c r="CQ66" s="313" t="str">
        <f t="shared" si="27"/>
        <v>:.</v>
      </c>
      <c r="CR66" s="313" t="str">
        <f t="shared" si="28"/>
        <v>:.</v>
      </c>
      <c r="CS66" s="313" t="str">
        <f t="shared" si="29"/>
        <v>:.</v>
      </c>
      <c r="CT66" s="313" t="str">
        <f t="shared" si="30"/>
        <v>:.</v>
      </c>
      <c r="CU66" s="313" t="str">
        <f t="shared" si="31"/>
        <v>:.</v>
      </c>
      <c r="CV66" s="314">
        <f t="shared" si="74"/>
        <v>1</v>
      </c>
      <c r="CW66" s="314">
        <f t="shared" si="75"/>
        <v>1</v>
      </c>
      <c r="CX66" s="314">
        <f t="shared" si="76"/>
        <v>1</v>
      </c>
      <c r="CY66" s="314">
        <f t="shared" si="77"/>
        <v>1</v>
      </c>
      <c r="CZ66" s="314">
        <f t="shared" si="78"/>
        <v>1</v>
      </c>
      <c r="DA66" s="314">
        <f t="shared" si="79"/>
        <v>1</v>
      </c>
      <c r="DB66" s="315">
        <f t="shared" si="32"/>
        <v>6</v>
      </c>
      <c r="DC66" s="37">
        <f t="shared" si="33"/>
        <v>0</v>
      </c>
      <c r="DD66" s="59">
        <f t="shared" si="72"/>
        <v>0</v>
      </c>
      <c r="DE66" s="59">
        <f t="shared" si="73"/>
        <v>0</v>
      </c>
      <c r="DG66" s="371">
        <f t="shared" si="34"/>
        <v>0</v>
      </c>
      <c r="DH66" s="371">
        <f t="shared" si="35"/>
        <v>0</v>
      </c>
      <c r="DI66" s="371">
        <f t="shared" si="36"/>
        <v>0</v>
      </c>
      <c r="DJ66" s="371">
        <f t="shared" si="37"/>
        <v>0</v>
      </c>
      <c r="DK66" s="371">
        <f t="shared" si="38"/>
        <v>0</v>
      </c>
      <c r="DL66" s="371">
        <f t="shared" si="39"/>
        <v>0</v>
      </c>
      <c r="DM66" s="371">
        <f t="shared" si="40"/>
        <v>0</v>
      </c>
      <c r="DN66" s="371">
        <f t="shared" si="41"/>
        <v>0</v>
      </c>
      <c r="DO66" s="371">
        <f t="shared" si="42"/>
        <v>0</v>
      </c>
      <c r="DP66" s="371">
        <f t="shared" si="43"/>
        <v>0</v>
      </c>
      <c r="DQ66" s="371">
        <f t="shared" si="44"/>
        <v>0</v>
      </c>
      <c r="DR66" s="371">
        <f t="shared" si="45"/>
        <v>0</v>
      </c>
      <c r="DS66" s="371">
        <f t="shared" si="46"/>
        <v>0</v>
      </c>
      <c r="DT66" s="371">
        <f t="shared" si="47"/>
        <v>0</v>
      </c>
      <c r="DU66" s="371">
        <f t="shared" si="48"/>
        <v>0</v>
      </c>
      <c r="DV66" s="371">
        <f t="shared" si="49"/>
        <v>0</v>
      </c>
      <c r="DW66" s="371">
        <f t="shared" si="50"/>
        <v>0</v>
      </c>
      <c r="DX66" s="371">
        <f t="shared" si="51"/>
        <v>0</v>
      </c>
      <c r="DY66" s="371">
        <f t="shared" si="52"/>
        <v>0</v>
      </c>
      <c r="DZ66" s="371">
        <f t="shared" si="53"/>
        <v>0</v>
      </c>
      <c r="EA66" s="371">
        <f t="shared" si="54"/>
        <v>0</v>
      </c>
      <c r="EB66" s="371">
        <f t="shared" si="55"/>
        <v>0</v>
      </c>
      <c r="EC66" s="371">
        <f t="shared" si="56"/>
        <v>0</v>
      </c>
      <c r="ED66" s="371">
        <f t="shared" si="57"/>
        <v>0</v>
      </c>
      <c r="EE66" s="371">
        <f t="shared" si="58"/>
        <v>0</v>
      </c>
      <c r="EF66" s="371">
        <f t="shared" si="59"/>
        <v>0</v>
      </c>
      <c r="EG66" s="371">
        <f t="shared" si="60"/>
        <v>0</v>
      </c>
      <c r="EH66" s="371">
        <f t="shared" si="61"/>
        <v>0</v>
      </c>
      <c r="EI66" s="371">
        <f t="shared" si="62"/>
        <v>0</v>
      </c>
      <c r="EJ66" s="371">
        <f t="shared" si="63"/>
        <v>0</v>
      </c>
      <c r="EK66" s="56" t="s">
        <v>742</v>
      </c>
    </row>
    <row r="67" spans="1:141" ht="54" customHeight="1">
      <c r="A67" s="37">
        <f>IF('JLA事務局用　※触らないで下さい'!$A$6="","",'JLA事務局用　※触らないで下さい'!$A$6)</f>
      </c>
      <c r="B67" s="171"/>
      <c r="C67" s="58">
        <f t="shared" si="64"/>
      </c>
      <c r="D67" s="58">
        <f t="shared" si="65"/>
      </c>
      <c r="E67" s="195">
        <f>'JLA事務局用　※触らないで下さい'!$B$6</f>
        <v>0</v>
      </c>
      <c r="F67" s="195">
        <f>'JLA事務局用　※触らないで下さい'!$C$6</f>
        <v>0</v>
      </c>
      <c r="G67" s="37" t="str">
        <f t="shared" si="25"/>
        <v>男</v>
      </c>
      <c r="H67" s="171" t="str">
        <f t="shared" si="10"/>
        <v>1900/01/00</v>
      </c>
      <c r="I67" s="37"/>
      <c r="J67" s="37">
        <f t="shared" si="11"/>
      </c>
      <c r="K67" s="37"/>
      <c r="L67" s="37"/>
      <c r="M67" s="57">
        <f t="shared" si="12"/>
      </c>
      <c r="N67" s="37" t="e">
        <f>JLA事務局用　※触らないで下さい!#REF!</f>
        <v>#REF!</v>
      </c>
      <c r="O67" s="37" t="e">
        <f>JLA事務局用　※触らないで下さい!#REF!</f>
        <v>#REF!</v>
      </c>
      <c r="P67" s="37"/>
      <c r="Q67" s="37"/>
      <c r="R67" s="37">
        <v>1</v>
      </c>
      <c r="S67" s="37" t="str">
        <f t="shared" si="66"/>
        <v>障害物ｽｲﾑ
200m</v>
      </c>
      <c r="T67" s="37" t="str">
        <f t="shared" si="13"/>
        <v>:.</v>
      </c>
      <c r="U67" s="37" t="str">
        <f t="shared" si="67"/>
        <v>ﾏﾈｷﾝｷｬﾘｰ
50m</v>
      </c>
      <c r="V67" s="37" t="str">
        <f t="shared" si="14"/>
        <v>:.</v>
      </c>
      <c r="W67" s="37" t="str">
        <f t="shared" si="68"/>
        <v>ﾚｽｷｭｰﾒﾄﾞﾚｰ100m</v>
      </c>
      <c r="X67" s="37" t="str">
        <f t="shared" si="15"/>
        <v>:.</v>
      </c>
      <c r="Y67" s="37" t="str">
        <f t="shared" si="69"/>
        <v>ﾏﾈｷﾝｷｬﾘｰ･
ｳｨｽﾞﾌｨﾝ
100m</v>
      </c>
      <c r="Z67" s="37" t="str">
        <f t="shared" si="16"/>
        <v>:.</v>
      </c>
      <c r="AA67" s="37" t="str">
        <f t="shared" si="70"/>
        <v>ﾏﾈｷﾝﾄｳ･
ｳｨｽﾞﾌｨﾝ
100m</v>
      </c>
      <c r="AB67" s="37" t="str">
        <f t="shared" si="17"/>
        <v>:.</v>
      </c>
      <c r="AC67" s="37" t="str">
        <f t="shared" si="71"/>
        <v>ｽｰﾊﾟｰﾗｲﾌｾｰﾊﾞｰ
200m</v>
      </c>
      <c r="AD67" s="37" t="str">
        <f t="shared" si="18"/>
        <v>:.</v>
      </c>
      <c r="AE67" s="37" t="e">
        <f>IF(AF67="","",#REF!)</f>
        <v>#REF!</v>
      </c>
      <c r="AF67" s="37" t="e">
        <f>IF(#REF!="","",#REF!)</f>
        <v>#REF!</v>
      </c>
      <c r="AG67" s="37"/>
      <c r="AH67" s="37"/>
      <c r="AI67" s="37"/>
      <c r="AJ67" s="37"/>
      <c r="AK67" s="37"/>
      <c r="AL67" s="37"/>
      <c r="AM67" s="37"/>
      <c r="AN67" s="57" t="s">
        <v>886</v>
      </c>
      <c r="AO67" s="219"/>
      <c r="AP67" s="220"/>
      <c r="AQ67" s="219"/>
      <c r="AR67" s="220"/>
      <c r="AS67" s="37" t="s">
        <v>25</v>
      </c>
      <c r="AT67" s="36"/>
      <c r="AU67" s="36"/>
      <c r="AV67" s="34"/>
      <c r="AW67" s="34"/>
      <c r="AX67" s="34"/>
      <c r="AY67" s="284"/>
      <c r="AZ67" s="34"/>
      <c r="BA67" s="34"/>
      <c r="BB67" s="34"/>
      <c r="BC67" s="35"/>
      <c r="BD67" s="37">
        <f>IF(BC67="","",DATEDIF(BC67,'様式 A-4（チーム情報・チームＰＲ）'!$G$2,"Y"))</f>
      </c>
      <c r="BE67" s="287"/>
      <c r="BF67" s="312"/>
      <c r="BG67" s="37"/>
      <c r="BH67" s="58"/>
      <c r="BI67" s="289"/>
      <c r="BJ67" s="309" t="s">
        <v>689</v>
      </c>
      <c r="BK67" s="290"/>
      <c r="BL67" s="309" t="s">
        <v>690</v>
      </c>
      <c r="BM67" s="291"/>
      <c r="BN67" s="289"/>
      <c r="BO67" s="309" t="s">
        <v>689</v>
      </c>
      <c r="BP67" s="290"/>
      <c r="BQ67" s="309" t="s">
        <v>690</v>
      </c>
      <c r="BR67" s="291"/>
      <c r="BS67" s="289"/>
      <c r="BT67" s="309" t="s">
        <v>689</v>
      </c>
      <c r="BU67" s="290"/>
      <c r="BV67" s="309" t="s">
        <v>690</v>
      </c>
      <c r="BW67" s="291"/>
      <c r="BX67" s="289"/>
      <c r="BY67" s="309" t="s">
        <v>689</v>
      </c>
      <c r="BZ67" s="290"/>
      <c r="CA67" s="309" t="s">
        <v>690</v>
      </c>
      <c r="CB67" s="291"/>
      <c r="CC67" s="289"/>
      <c r="CD67" s="309" t="s">
        <v>689</v>
      </c>
      <c r="CE67" s="290"/>
      <c r="CF67" s="309" t="s">
        <v>690</v>
      </c>
      <c r="CG67" s="291"/>
      <c r="CH67" s="289"/>
      <c r="CI67" s="309" t="s">
        <v>689</v>
      </c>
      <c r="CJ67" s="290"/>
      <c r="CK67" s="309" t="s">
        <v>690</v>
      </c>
      <c r="CL67" s="291"/>
      <c r="CM67" s="203"/>
      <c r="CN67" s="203"/>
      <c r="CO67" s="204"/>
      <c r="CP67" s="313" t="str">
        <f t="shared" si="26"/>
        <v>:.</v>
      </c>
      <c r="CQ67" s="313" t="str">
        <f t="shared" si="27"/>
        <v>:.</v>
      </c>
      <c r="CR67" s="313" t="str">
        <f t="shared" si="28"/>
        <v>:.</v>
      </c>
      <c r="CS67" s="313" t="str">
        <f t="shared" si="29"/>
        <v>:.</v>
      </c>
      <c r="CT67" s="313" t="str">
        <f t="shared" si="30"/>
        <v>:.</v>
      </c>
      <c r="CU67" s="313" t="str">
        <f t="shared" si="31"/>
        <v>:.</v>
      </c>
      <c r="CV67" s="314">
        <f t="shared" si="74"/>
        <v>1</v>
      </c>
      <c r="CW67" s="314">
        <f t="shared" si="75"/>
        <v>1</v>
      </c>
      <c r="CX67" s="314">
        <f t="shared" si="76"/>
        <v>1</v>
      </c>
      <c r="CY67" s="314">
        <f t="shared" si="77"/>
        <v>1</v>
      </c>
      <c r="CZ67" s="314">
        <f t="shared" si="78"/>
        <v>1</v>
      </c>
      <c r="DA67" s="314">
        <f t="shared" si="79"/>
        <v>1</v>
      </c>
      <c r="DB67" s="315">
        <f t="shared" si="32"/>
        <v>6</v>
      </c>
      <c r="DC67" s="37">
        <f t="shared" si="33"/>
        <v>0</v>
      </c>
      <c r="DD67" s="59">
        <f t="shared" si="72"/>
        <v>0</v>
      </c>
      <c r="DE67" s="59">
        <f t="shared" si="73"/>
        <v>0</v>
      </c>
      <c r="DG67" s="371">
        <f t="shared" si="34"/>
        <v>0</v>
      </c>
      <c r="DH67" s="371">
        <f t="shared" si="35"/>
        <v>0</v>
      </c>
      <c r="DI67" s="371">
        <f t="shared" si="36"/>
        <v>0</v>
      </c>
      <c r="DJ67" s="371">
        <f t="shared" si="37"/>
        <v>0</v>
      </c>
      <c r="DK67" s="371">
        <f t="shared" si="38"/>
        <v>0</v>
      </c>
      <c r="DL67" s="371">
        <f t="shared" si="39"/>
        <v>0</v>
      </c>
      <c r="DM67" s="371">
        <f t="shared" si="40"/>
        <v>0</v>
      </c>
      <c r="DN67" s="371">
        <f t="shared" si="41"/>
        <v>0</v>
      </c>
      <c r="DO67" s="371">
        <f t="shared" si="42"/>
        <v>0</v>
      </c>
      <c r="DP67" s="371">
        <f t="shared" si="43"/>
        <v>0</v>
      </c>
      <c r="DQ67" s="371">
        <f t="shared" si="44"/>
        <v>0</v>
      </c>
      <c r="DR67" s="371">
        <f t="shared" si="45"/>
        <v>0</v>
      </c>
      <c r="DS67" s="371">
        <f t="shared" si="46"/>
        <v>0</v>
      </c>
      <c r="DT67" s="371">
        <f t="shared" si="47"/>
        <v>0</v>
      </c>
      <c r="DU67" s="371">
        <f t="shared" si="48"/>
        <v>0</v>
      </c>
      <c r="DV67" s="371">
        <f t="shared" si="49"/>
        <v>0</v>
      </c>
      <c r="DW67" s="371">
        <f t="shared" si="50"/>
        <v>0</v>
      </c>
      <c r="DX67" s="371">
        <f t="shared" si="51"/>
        <v>0</v>
      </c>
      <c r="DY67" s="371">
        <f t="shared" si="52"/>
        <v>0</v>
      </c>
      <c r="DZ67" s="371">
        <f t="shared" si="53"/>
        <v>0</v>
      </c>
      <c r="EA67" s="371">
        <f t="shared" si="54"/>
        <v>0</v>
      </c>
      <c r="EB67" s="371">
        <f t="shared" si="55"/>
        <v>0</v>
      </c>
      <c r="EC67" s="371">
        <f t="shared" si="56"/>
        <v>0</v>
      </c>
      <c r="ED67" s="371">
        <f t="shared" si="57"/>
        <v>0</v>
      </c>
      <c r="EE67" s="371">
        <f t="shared" si="58"/>
        <v>0</v>
      </c>
      <c r="EF67" s="371">
        <f t="shared" si="59"/>
        <v>0</v>
      </c>
      <c r="EG67" s="371">
        <f t="shared" si="60"/>
        <v>0</v>
      </c>
      <c r="EH67" s="371">
        <f t="shared" si="61"/>
        <v>0</v>
      </c>
      <c r="EI67" s="371">
        <f t="shared" si="62"/>
        <v>0</v>
      </c>
      <c r="EJ67" s="371">
        <f t="shared" si="63"/>
        <v>0</v>
      </c>
      <c r="EK67" s="56" t="s">
        <v>743</v>
      </c>
    </row>
    <row r="68" spans="1:141" ht="54" customHeight="1">
      <c r="A68" s="37">
        <f>IF('JLA事務局用　※触らないで下さい'!$A$6="","",'JLA事務局用　※触らないで下さい'!$A$6)</f>
      </c>
      <c r="B68" s="171"/>
      <c r="C68" s="58">
        <f t="shared" si="64"/>
      </c>
      <c r="D68" s="58">
        <f t="shared" si="65"/>
      </c>
      <c r="E68" s="195">
        <f>'JLA事務局用　※触らないで下さい'!$B$6</f>
        <v>0</v>
      </c>
      <c r="F68" s="195">
        <f>'JLA事務局用　※触らないで下さい'!$C$6</f>
        <v>0</v>
      </c>
      <c r="G68" s="37" t="str">
        <f t="shared" si="25"/>
        <v>男</v>
      </c>
      <c r="H68" s="171" t="str">
        <f t="shared" si="10"/>
        <v>1900/01/00</v>
      </c>
      <c r="I68" s="37"/>
      <c r="J68" s="37">
        <f t="shared" si="11"/>
      </c>
      <c r="K68" s="37"/>
      <c r="L68" s="37"/>
      <c r="M68" s="57">
        <f t="shared" si="12"/>
      </c>
      <c r="N68" s="37" t="e">
        <f>JLA事務局用　※触らないで下さい!#REF!</f>
        <v>#REF!</v>
      </c>
      <c r="O68" s="37" t="e">
        <f>JLA事務局用　※触らないで下さい!#REF!</f>
        <v>#REF!</v>
      </c>
      <c r="P68" s="37"/>
      <c r="Q68" s="37"/>
      <c r="R68" s="37">
        <v>1</v>
      </c>
      <c r="S68" s="37" t="str">
        <f t="shared" si="66"/>
        <v>障害物ｽｲﾑ
200m</v>
      </c>
      <c r="T68" s="37" t="str">
        <f t="shared" si="13"/>
        <v>:.</v>
      </c>
      <c r="U68" s="37" t="str">
        <f t="shared" si="67"/>
        <v>ﾏﾈｷﾝｷｬﾘｰ
50m</v>
      </c>
      <c r="V68" s="37" t="str">
        <f t="shared" si="14"/>
        <v>:.</v>
      </c>
      <c r="W68" s="37" t="str">
        <f t="shared" si="68"/>
        <v>ﾚｽｷｭｰﾒﾄﾞﾚｰ100m</v>
      </c>
      <c r="X68" s="37" t="str">
        <f t="shared" si="15"/>
        <v>:.</v>
      </c>
      <c r="Y68" s="37" t="str">
        <f t="shared" si="69"/>
        <v>ﾏﾈｷﾝｷｬﾘｰ･
ｳｨｽﾞﾌｨﾝ
100m</v>
      </c>
      <c r="Z68" s="37" t="str">
        <f t="shared" si="16"/>
        <v>:.</v>
      </c>
      <c r="AA68" s="37" t="str">
        <f t="shared" si="70"/>
        <v>ﾏﾈｷﾝﾄｳ･
ｳｨｽﾞﾌｨﾝ
100m</v>
      </c>
      <c r="AB68" s="37" t="str">
        <f t="shared" si="17"/>
        <v>:.</v>
      </c>
      <c r="AC68" s="37" t="str">
        <f t="shared" si="71"/>
        <v>ｽｰﾊﾟｰﾗｲﾌｾｰﾊﾞｰ
200m</v>
      </c>
      <c r="AD68" s="37" t="str">
        <f t="shared" si="18"/>
        <v>:.</v>
      </c>
      <c r="AE68" s="37" t="e">
        <f>IF(AF68="","",#REF!)</f>
        <v>#REF!</v>
      </c>
      <c r="AF68" s="37" t="e">
        <f>IF(#REF!="","",#REF!)</f>
        <v>#REF!</v>
      </c>
      <c r="AG68" s="37"/>
      <c r="AH68" s="37"/>
      <c r="AI68" s="37"/>
      <c r="AJ68" s="37"/>
      <c r="AK68" s="37"/>
      <c r="AL68" s="37"/>
      <c r="AM68" s="37"/>
      <c r="AN68" s="57" t="s">
        <v>887</v>
      </c>
      <c r="AO68" s="219"/>
      <c r="AP68" s="220"/>
      <c r="AQ68" s="219"/>
      <c r="AR68" s="220"/>
      <c r="AS68" s="37" t="s">
        <v>25</v>
      </c>
      <c r="AT68" s="36"/>
      <c r="AU68" s="36"/>
      <c r="AV68" s="34"/>
      <c r="AW68" s="34"/>
      <c r="AX68" s="34"/>
      <c r="AY68" s="284"/>
      <c r="AZ68" s="34"/>
      <c r="BA68" s="34"/>
      <c r="BB68" s="34"/>
      <c r="BC68" s="35"/>
      <c r="BD68" s="37">
        <f>IF(BC68="","",DATEDIF(BC68,'様式 A-4（チーム情報・チームＰＲ）'!$G$2,"Y"))</f>
      </c>
      <c r="BE68" s="287"/>
      <c r="BF68" s="312"/>
      <c r="BG68" s="37"/>
      <c r="BH68" s="58"/>
      <c r="BI68" s="289"/>
      <c r="BJ68" s="309" t="s">
        <v>689</v>
      </c>
      <c r="BK68" s="290"/>
      <c r="BL68" s="309" t="s">
        <v>690</v>
      </c>
      <c r="BM68" s="291"/>
      <c r="BN68" s="289"/>
      <c r="BO68" s="309" t="s">
        <v>689</v>
      </c>
      <c r="BP68" s="290"/>
      <c r="BQ68" s="309" t="s">
        <v>690</v>
      </c>
      <c r="BR68" s="291"/>
      <c r="BS68" s="289"/>
      <c r="BT68" s="309" t="s">
        <v>689</v>
      </c>
      <c r="BU68" s="290"/>
      <c r="BV68" s="309" t="s">
        <v>690</v>
      </c>
      <c r="BW68" s="291"/>
      <c r="BX68" s="289"/>
      <c r="BY68" s="309" t="s">
        <v>689</v>
      </c>
      <c r="BZ68" s="290"/>
      <c r="CA68" s="309" t="s">
        <v>690</v>
      </c>
      <c r="CB68" s="291"/>
      <c r="CC68" s="289"/>
      <c r="CD68" s="309" t="s">
        <v>689</v>
      </c>
      <c r="CE68" s="290"/>
      <c r="CF68" s="309" t="s">
        <v>690</v>
      </c>
      <c r="CG68" s="291"/>
      <c r="CH68" s="289"/>
      <c r="CI68" s="309" t="s">
        <v>689</v>
      </c>
      <c r="CJ68" s="290"/>
      <c r="CK68" s="309" t="s">
        <v>690</v>
      </c>
      <c r="CL68" s="291"/>
      <c r="CM68" s="203"/>
      <c r="CN68" s="203"/>
      <c r="CO68" s="204"/>
      <c r="CP68" s="313" t="str">
        <f t="shared" si="26"/>
        <v>:.</v>
      </c>
      <c r="CQ68" s="313" t="str">
        <f t="shared" si="27"/>
        <v>:.</v>
      </c>
      <c r="CR68" s="313" t="str">
        <f t="shared" si="28"/>
        <v>:.</v>
      </c>
      <c r="CS68" s="313" t="str">
        <f t="shared" si="29"/>
        <v>:.</v>
      </c>
      <c r="CT68" s="313" t="str">
        <f t="shared" si="30"/>
        <v>:.</v>
      </c>
      <c r="CU68" s="313" t="str">
        <f t="shared" si="31"/>
        <v>:.</v>
      </c>
      <c r="CV68" s="314">
        <f t="shared" si="74"/>
        <v>1</v>
      </c>
      <c r="CW68" s="314">
        <f t="shared" si="75"/>
        <v>1</v>
      </c>
      <c r="CX68" s="314">
        <f t="shared" si="76"/>
        <v>1</v>
      </c>
      <c r="CY68" s="314">
        <f t="shared" si="77"/>
        <v>1</v>
      </c>
      <c r="CZ68" s="314">
        <f t="shared" si="78"/>
        <v>1</v>
      </c>
      <c r="DA68" s="314">
        <f t="shared" si="79"/>
        <v>1</v>
      </c>
      <c r="DB68" s="315">
        <f t="shared" si="32"/>
        <v>6</v>
      </c>
      <c r="DC68" s="37">
        <f t="shared" si="33"/>
        <v>0</v>
      </c>
      <c r="DD68" s="59">
        <f t="shared" si="72"/>
        <v>0</v>
      </c>
      <c r="DE68" s="59">
        <f t="shared" si="73"/>
        <v>0</v>
      </c>
      <c r="DG68" s="371">
        <f t="shared" si="34"/>
        <v>0</v>
      </c>
      <c r="DH68" s="371">
        <f t="shared" si="35"/>
        <v>0</v>
      </c>
      <c r="DI68" s="371">
        <f t="shared" si="36"/>
        <v>0</v>
      </c>
      <c r="DJ68" s="371">
        <f t="shared" si="37"/>
        <v>0</v>
      </c>
      <c r="DK68" s="371">
        <f t="shared" si="38"/>
        <v>0</v>
      </c>
      <c r="DL68" s="371">
        <f t="shared" si="39"/>
        <v>0</v>
      </c>
      <c r="DM68" s="371">
        <f t="shared" si="40"/>
        <v>0</v>
      </c>
      <c r="DN68" s="371">
        <f t="shared" si="41"/>
        <v>0</v>
      </c>
      <c r="DO68" s="371">
        <f t="shared" si="42"/>
        <v>0</v>
      </c>
      <c r="DP68" s="371">
        <f t="shared" si="43"/>
        <v>0</v>
      </c>
      <c r="DQ68" s="371">
        <f t="shared" si="44"/>
        <v>0</v>
      </c>
      <c r="DR68" s="371">
        <f t="shared" si="45"/>
        <v>0</v>
      </c>
      <c r="DS68" s="371">
        <f t="shared" si="46"/>
        <v>0</v>
      </c>
      <c r="DT68" s="371">
        <f t="shared" si="47"/>
        <v>0</v>
      </c>
      <c r="DU68" s="371">
        <f t="shared" si="48"/>
        <v>0</v>
      </c>
      <c r="DV68" s="371">
        <f t="shared" si="49"/>
        <v>0</v>
      </c>
      <c r="DW68" s="371">
        <f t="shared" si="50"/>
        <v>0</v>
      </c>
      <c r="DX68" s="371">
        <f t="shared" si="51"/>
        <v>0</v>
      </c>
      <c r="DY68" s="371">
        <f t="shared" si="52"/>
        <v>0</v>
      </c>
      <c r="DZ68" s="371">
        <f t="shared" si="53"/>
        <v>0</v>
      </c>
      <c r="EA68" s="371">
        <f t="shared" si="54"/>
        <v>0</v>
      </c>
      <c r="EB68" s="371">
        <f t="shared" si="55"/>
        <v>0</v>
      </c>
      <c r="EC68" s="371">
        <f t="shared" si="56"/>
        <v>0</v>
      </c>
      <c r="ED68" s="371">
        <f t="shared" si="57"/>
        <v>0</v>
      </c>
      <c r="EE68" s="371">
        <f t="shared" si="58"/>
        <v>0</v>
      </c>
      <c r="EF68" s="371">
        <f t="shared" si="59"/>
        <v>0</v>
      </c>
      <c r="EG68" s="371">
        <f t="shared" si="60"/>
        <v>0</v>
      </c>
      <c r="EH68" s="371">
        <f t="shared" si="61"/>
        <v>0</v>
      </c>
      <c r="EI68" s="371">
        <f t="shared" si="62"/>
        <v>0</v>
      </c>
      <c r="EJ68" s="371">
        <f t="shared" si="63"/>
        <v>0</v>
      </c>
      <c r="EK68" s="56" t="s">
        <v>744</v>
      </c>
    </row>
    <row r="69" spans="1:141" ht="54" customHeight="1">
      <c r="A69" s="37">
        <f>IF('JLA事務局用　※触らないで下さい'!$A$6="","",'JLA事務局用　※触らないで下さい'!$A$6)</f>
      </c>
      <c r="B69" s="171"/>
      <c r="C69" s="58">
        <f t="shared" si="64"/>
      </c>
      <c r="D69" s="58">
        <f t="shared" si="65"/>
      </c>
      <c r="E69" s="195">
        <f>'JLA事務局用　※触らないで下さい'!$B$6</f>
        <v>0</v>
      </c>
      <c r="F69" s="195">
        <f>'JLA事務局用　※触らないで下さい'!$C$6</f>
        <v>0</v>
      </c>
      <c r="G69" s="37" t="str">
        <f aca="true" t="shared" si="98" ref="G69:G98">AS69</f>
        <v>男</v>
      </c>
      <c r="H69" s="171" t="str">
        <f aca="true" t="shared" si="99" ref="H69:H98">TEXT(BC69,"yyyy/mm/dd")</f>
        <v>1900/01/00</v>
      </c>
      <c r="I69" s="37"/>
      <c r="J69" s="37">
        <f aca="true" t="shared" si="100" ref="J69:J98">IF(BA69="","",BA69)</f>
      </c>
      <c r="K69" s="37"/>
      <c r="L69" s="37"/>
      <c r="M69" s="57">
        <f aca="true" t="shared" si="101" ref="M69:M98">MID(AU69,2,7)</f>
      </c>
      <c r="N69" s="37" t="e">
        <f>JLA事務局用　※触らないで下さい!#REF!</f>
        <v>#REF!</v>
      </c>
      <c r="O69" s="37" t="e">
        <f>JLA事務局用　※触らないで下さい!#REF!</f>
        <v>#REF!</v>
      </c>
      <c r="P69" s="37"/>
      <c r="Q69" s="37"/>
      <c r="R69" s="37">
        <v>1</v>
      </c>
      <c r="S69" s="37" t="str">
        <f t="shared" si="66"/>
        <v>障害物ｽｲﾑ
200m</v>
      </c>
      <c r="T69" s="37" t="str">
        <f aca="true" t="shared" si="102" ref="T69:T98">IF(CP69="","",CP69)</f>
        <v>:.</v>
      </c>
      <c r="U69" s="37" t="str">
        <f t="shared" si="67"/>
        <v>ﾏﾈｷﾝｷｬﾘｰ
50m</v>
      </c>
      <c r="V69" s="37" t="str">
        <f aca="true" t="shared" si="103" ref="V69:V98">IF(CQ69="","",CQ69)</f>
        <v>:.</v>
      </c>
      <c r="W69" s="37" t="str">
        <f t="shared" si="68"/>
        <v>ﾚｽｷｭｰﾒﾄﾞﾚｰ100m</v>
      </c>
      <c r="X69" s="37" t="str">
        <f aca="true" t="shared" si="104" ref="X69:X98">IF(CR69="","",CR69)</f>
        <v>:.</v>
      </c>
      <c r="Y69" s="37" t="str">
        <f t="shared" si="69"/>
        <v>ﾏﾈｷﾝｷｬﾘｰ･
ｳｨｽﾞﾌｨﾝ
100m</v>
      </c>
      <c r="Z69" s="37" t="str">
        <f aca="true" t="shared" si="105" ref="Z69:Z98">IF(CS69="","",CS69)</f>
        <v>:.</v>
      </c>
      <c r="AA69" s="37" t="str">
        <f t="shared" si="70"/>
        <v>ﾏﾈｷﾝﾄｳ･
ｳｨｽﾞﾌｨﾝ
100m</v>
      </c>
      <c r="AB69" s="37" t="str">
        <f aca="true" t="shared" si="106" ref="AB69:AB98">IF(CT69="","",CT69)</f>
        <v>:.</v>
      </c>
      <c r="AC69" s="37" t="str">
        <f t="shared" si="71"/>
        <v>ｽｰﾊﾟｰﾗｲﾌｾｰﾊﾞｰ
200m</v>
      </c>
      <c r="AD69" s="37" t="str">
        <f aca="true" t="shared" si="107" ref="AD69:AD98">IF(CU69="","",CU69)</f>
        <v>:.</v>
      </c>
      <c r="AE69" s="37" t="e">
        <f>IF(AF69="","",#REF!)</f>
        <v>#REF!</v>
      </c>
      <c r="AF69" s="37" t="e">
        <f>IF(#REF!="","",#REF!)</f>
        <v>#REF!</v>
      </c>
      <c r="AG69" s="37"/>
      <c r="AH69" s="37"/>
      <c r="AI69" s="37"/>
      <c r="AJ69" s="37"/>
      <c r="AK69" s="37"/>
      <c r="AL69" s="37"/>
      <c r="AM69" s="37"/>
      <c r="AN69" s="57" t="s">
        <v>888</v>
      </c>
      <c r="AO69" s="219"/>
      <c r="AP69" s="220"/>
      <c r="AQ69" s="219"/>
      <c r="AR69" s="220"/>
      <c r="AS69" s="37" t="s">
        <v>25</v>
      </c>
      <c r="AT69" s="36"/>
      <c r="AU69" s="36"/>
      <c r="AV69" s="34"/>
      <c r="AW69" s="34"/>
      <c r="AX69" s="34"/>
      <c r="AY69" s="284"/>
      <c r="AZ69" s="34"/>
      <c r="BA69" s="34"/>
      <c r="BB69" s="34"/>
      <c r="BC69" s="35"/>
      <c r="BD69" s="37">
        <f>IF(BC69="","",DATEDIF(BC69,'様式 A-4（チーム情報・チームＰＲ）'!$G$2,"Y"))</f>
      </c>
      <c r="BE69" s="287"/>
      <c r="BF69" s="312"/>
      <c r="BG69" s="37"/>
      <c r="BH69" s="58"/>
      <c r="BI69" s="289"/>
      <c r="BJ69" s="309" t="s">
        <v>689</v>
      </c>
      <c r="BK69" s="290"/>
      <c r="BL69" s="309" t="s">
        <v>690</v>
      </c>
      <c r="BM69" s="291"/>
      <c r="BN69" s="289"/>
      <c r="BO69" s="309" t="s">
        <v>689</v>
      </c>
      <c r="BP69" s="290"/>
      <c r="BQ69" s="309" t="s">
        <v>690</v>
      </c>
      <c r="BR69" s="291"/>
      <c r="BS69" s="289"/>
      <c r="BT69" s="309" t="s">
        <v>689</v>
      </c>
      <c r="BU69" s="290"/>
      <c r="BV69" s="309" t="s">
        <v>690</v>
      </c>
      <c r="BW69" s="291"/>
      <c r="BX69" s="289"/>
      <c r="BY69" s="309" t="s">
        <v>689</v>
      </c>
      <c r="BZ69" s="290"/>
      <c r="CA69" s="309" t="s">
        <v>690</v>
      </c>
      <c r="CB69" s="291"/>
      <c r="CC69" s="289"/>
      <c r="CD69" s="309" t="s">
        <v>689</v>
      </c>
      <c r="CE69" s="290"/>
      <c r="CF69" s="309" t="s">
        <v>690</v>
      </c>
      <c r="CG69" s="291"/>
      <c r="CH69" s="289"/>
      <c r="CI69" s="309" t="s">
        <v>689</v>
      </c>
      <c r="CJ69" s="290"/>
      <c r="CK69" s="309" t="s">
        <v>690</v>
      </c>
      <c r="CL69" s="291"/>
      <c r="CM69" s="203"/>
      <c r="CN69" s="203"/>
      <c r="CO69" s="204"/>
      <c r="CP69" s="313" t="str">
        <f aca="true" t="shared" si="108" ref="CP69:CP98">BI69&amp;":"&amp;BK69&amp;"."&amp;BM69</f>
        <v>:.</v>
      </c>
      <c r="CQ69" s="313" t="str">
        <f aca="true" t="shared" si="109" ref="CQ69:CQ98">BN69&amp;":"&amp;BP69&amp;"."&amp;BR69</f>
        <v>:.</v>
      </c>
      <c r="CR69" s="313" t="str">
        <f aca="true" t="shared" si="110" ref="CR69:CR98">BS69&amp;":"&amp;BU69&amp;"."&amp;BW69</f>
        <v>:.</v>
      </c>
      <c r="CS69" s="313" t="str">
        <f aca="true" t="shared" si="111" ref="CS69:CS98">BX69&amp;":"&amp;BZ69&amp;"."&amp;CB69</f>
        <v>:.</v>
      </c>
      <c r="CT69" s="313" t="str">
        <f aca="true" t="shared" si="112" ref="CT69:CT98">CC69&amp;":"&amp;CE69&amp;"."&amp;CG69</f>
        <v>:.</v>
      </c>
      <c r="CU69" s="313" t="str">
        <f aca="true" t="shared" si="113" ref="CU69:CU98">CH69&amp;":"&amp;CJ69&amp;"."&amp;CL69</f>
        <v>:.</v>
      </c>
      <c r="CV69" s="314">
        <f t="shared" si="74"/>
        <v>1</v>
      </c>
      <c r="CW69" s="314">
        <f t="shared" si="75"/>
        <v>1</v>
      </c>
      <c r="CX69" s="314">
        <f t="shared" si="76"/>
        <v>1</v>
      </c>
      <c r="CY69" s="314">
        <f t="shared" si="77"/>
        <v>1</v>
      </c>
      <c r="CZ69" s="314">
        <f t="shared" si="78"/>
        <v>1</v>
      </c>
      <c r="DA69" s="314">
        <f t="shared" si="79"/>
        <v>1</v>
      </c>
      <c r="DB69" s="315">
        <f aca="true" t="shared" si="114" ref="DB69:DB98">SUM(CV69:DA69)</f>
        <v>6</v>
      </c>
      <c r="DC69" s="37">
        <f aca="true" t="shared" si="115" ref="DC69:DC98">6-DB69</f>
        <v>0</v>
      </c>
      <c r="DD69" s="59">
        <f t="shared" si="72"/>
        <v>0</v>
      </c>
      <c r="DE69" s="59">
        <f t="shared" si="73"/>
        <v>0</v>
      </c>
      <c r="DG69" s="371">
        <f t="shared" si="34"/>
        <v>0</v>
      </c>
      <c r="DH69" s="371">
        <f t="shared" si="35"/>
        <v>0</v>
      </c>
      <c r="DI69" s="371">
        <f t="shared" si="36"/>
        <v>0</v>
      </c>
      <c r="DJ69" s="371">
        <f t="shared" si="37"/>
        <v>0</v>
      </c>
      <c r="DK69" s="371">
        <f t="shared" si="38"/>
        <v>0</v>
      </c>
      <c r="DL69" s="371">
        <f t="shared" si="39"/>
        <v>0</v>
      </c>
      <c r="DM69" s="371">
        <f t="shared" si="40"/>
        <v>0</v>
      </c>
      <c r="DN69" s="371">
        <f t="shared" si="41"/>
        <v>0</v>
      </c>
      <c r="DO69" s="371">
        <f t="shared" si="42"/>
        <v>0</v>
      </c>
      <c r="DP69" s="371">
        <f t="shared" si="43"/>
        <v>0</v>
      </c>
      <c r="DQ69" s="371">
        <f t="shared" si="44"/>
        <v>0</v>
      </c>
      <c r="DR69" s="371">
        <f t="shared" si="45"/>
        <v>0</v>
      </c>
      <c r="DS69" s="371">
        <f t="shared" si="46"/>
        <v>0</v>
      </c>
      <c r="DT69" s="371">
        <f t="shared" si="47"/>
        <v>0</v>
      </c>
      <c r="DU69" s="371">
        <f t="shared" si="48"/>
        <v>0</v>
      </c>
      <c r="DV69" s="371">
        <f t="shared" si="49"/>
        <v>0</v>
      </c>
      <c r="DW69" s="371">
        <f t="shared" si="50"/>
        <v>0</v>
      </c>
      <c r="DX69" s="371">
        <f t="shared" si="51"/>
        <v>0</v>
      </c>
      <c r="DY69" s="371">
        <f t="shared" si="52"/>
        <v>0</v>
      </c>
      <c r="DZ69" s="371">
        <f t="shared" si="53"/>
        <v>0</v>
      </c>
      <c r="EA69" s="371">
        <f t="shared" si="54"/>
        <v>0</v>
      </c>
      <c r="EB69" s="371">
        <f t="shared" si="55"/>
        <v>0</v>
      </c>
      <c r="EC69" s="371">
        <f t="shared" si="56"/>
        <v>0</v>
      </c>
      <c r="ED69" s="371">
        <f t="shared" si="57"/>
        <v>0</v>
      </c>
      <c r="EE69" s="371">
        <f t="shared" si="58"/>
        <v>0</v>
      </c>
      <c r="EF69" s="371">
        <f t="shared" si="59"/>
        <v>0</v>
      </c>
      <c r="EG69" s="371">
        <f t="shared" si="60"/>
        <v>0</v>
      </c>
      <c r="EH69" s="371">
        <f t="shared" si="61"/>
        <v>0</v>
      </c>
      <c r="EI69" s="371">
        <f t="shared" si="62"/>
        <v>0</v>
      </c>
      <c r="EJ69" s="371">
        <f t="shared" si="63"/>
        <v>0</v>
      </c>
      <c r="EK69" s="56" t="s">
        <v>706</v>
      </c>
    </row>
    <row r="70" spans="1:141" ht="54" customHeight="1">
      <c r="A70" s="37">
        <f>IF('JLA事務局用　※触らないで下さい'!$A$6="","",'JLA事務局用　※触らないで下さい'!$A$6)</f>
      </c>
      <c r="B70" s="171"/>
      <c r="C70" s="58">
        <f t="shared" si="64"/>
      </c>
      <c r="D70" s="58">
        <f t="shared" si="65"/>
      </c>
      <c r="E70" s="195">
        <f>'JLA事務局用　※触らないで下さい'!$B$6</f>
        <v>0</v>
      </c>
      <c r="F70" s="195">
        <f>'JLA事務局用　※触らないで下さい'!$C$6</f>
        <v>0</v>
      </c>
      <c r="G70" s="37" t="str">
        <f t="shared" si="98"/>
        <v>男</v>
      </c>
      <c r="H70" s="171" t="str">
        <f t="shared" si="99"/>
        <v>1900/01/00</v>
      </c>
      <c r="I70" s="37"/>
      <c r="J70" s="37">
        <f t="shared" si="100"/>
      </c>
      <c r="K70" s="37"/>
      <c r="L70" s="37"/>
      <c r="M70" s="57">
        <f t="shared" si="101"/>
      </c>
      <c r="N70" s="37" t="e">
        <f>JLA事務局用　※触らないで下さい!#REF!</f>
        <v>#REF!</v>
      </c>
      <c r="O70" s="37" t="e">
        <f>JLA事務局用　※触らないで下さい!#REF!</f>
        <v>#REF!</v>
      </c>
      <c r="P70" s="37"/>
      <c r="Q70" s="37"/>
      <c r="R70" s="37">
        <v>1</v>
      </c>
      <c r="S70" s="37" t="str">
        <f t="shared" si="66"/>
        <v>障害物ｽｲﾑ
200m</v>
      </c>
      <c r="T70" s="37" t="str">
        <f t="shared" si="102"/>
        <v>:.</v>
      </c>
      <c r="U70" s="37" t="str">
        <f t="shared" si="67"/>
        <v>ﾏﾈｷﾝｷｬﾘｰ
50m</v>
      </c>
      <c r="V70" s="37" t="str">
        <f t="shared" si="103"/>
        <v>:.</v>
      </c>
      <c r="W70" s="37" t="str">
        <f t="shared" si="68"/>
        <v>ﾚｽｷｭｰﾒﾄﾞﾚｰ100m</v>
      </c>
      <c r="X70" s="37" t="str">
        <f t="shared" si="104"/>
        <v>:.</v>
      </c>
      <c r="Y70" s="37" t="str">
        <f t="shared" si="69"/>
        <v>ﾏﾈｷﾝｷｬﾘｰ･
ｳｨｽﾞﾌｨﾝ
100m</v>
      </c>
      <c r="Z70" s="37" t="str">
        <f t="shared" si="105"/>
        <v>:.</v>
      </c>
      <c r="AA70" s="37" t="str">
        <f t="shared" si="70"/>
        <v>ﾏﾈｷﾝﾄｳ･
ｳｨｽﾞﾌｨﾝ
100m</v>
      </c>
      <c r="AB70" s="37" t="str">
        <f t="shared" si="106"/>
        <v>:.</v>
      </c>
      <c r="AC70" s="37" t="str">
        <f t="shared" si="71"/>
        <v>ｽｰﾊﾟｰﾗｲﾌｾｰﾊﾞｰ
200m</v>
      </c>
      <c r="AD70" s="37" t="str">
        <f t="shared" si="107"/>
        <v>:.</v>
      </c>
      <c r="AE70" s="37" t="e">
        <f>IF(AF70="","",#REF!)</f>
        <v>#REF!</v>
      </c>
      <c r="AF70" s="37" t="e">
        <f>IF(#REF!="","",#REF!)</f>
        <v>#REF!</v>
      </c>
      <c r="AG70" s="37"/>
      <c r="AH70" s="37"/>
      <c r="AI70" s="37"/>
      <c r="AJ70" s="37"/>
      <c r="AK70" s="37"/>
      <c r="AL70" s="37"/>
      <c r="AM70" s="37"/>
      <c r="AN70" s="57" t="s">
        <v>889</v>
      </c>
      <c r="AO70" s="219"/>
      <c r="AP70" s="220"/>
      <c r="AQ70" s="219"/>
      <c r="AR70" s="220"/>
      <c r="AS70" s="37" t="s">
        <v>25</v>
      </c>
      <c r="AT70" s="36"/>
      <c r="AU70" s="36"/>
      <c r="AV70" s="34"/>
      <c r="AW70" s="34"/>
      <c r="AX70" s="34"/>
      <c r="AY70" s="284"/>
      <c r="AZ70" s="34"/>
      <c r="BA70" s="34"/>
      <c r="BB70" s="34"/>
      <c r="BC70" s="35"/>
      <c r="BD70" s="37">
        <f>IF(BC70="","",DATEDIF(BC70,'様式 A-4（チーム情報・チームＰＲ）'!$G$2,"Y"))</f>
      </c>
      <c r="BE70" s="287"/>
      <c r="BF70" s="312"/>
      <c r="BG70" s="37"/>
      <c r="BH70" s="58"/>
      <c r="BI70" s="289"/>
      <c r="BJ70" s="309" t="s">
        <v>689</v>
      </c>
      <c r="BK70" s="290"/>
      <c r="BL70" s="309" t="s">
        <v>690</v>
      </c>
      <c r="BM70" s="291"/>
      <c r="BN70" s="289"/>
      <c r="BO70" s="309" t="s">
        <v>689</v>
      </c>
      <c r="BP70" s="290"/>
      <c r="BQ70" s="309" t="s">
        <v>690</v>
      </c>
      <c r="BR70" s="291"/>
      <c r="BS70" s="289"/>
      <c r="BT70" s="309" t="s">
        <v>689</v>
      </c>
      <c r="BU70" s="290"/>
      <c r="BV70" s="309" t="s">
        <v>690</v>
      </c>
      <c r="BW70" s="291"/>
      <c r="BX70" s="289"/>
      <c r="BY70" s="309" t="s">
        <v>689</v>
      </c>
      <c r="BZ70" s="290"/>
      <c r="CA70" s="309" t="s">
        <v>690</v>
      </c>
      <c r="CB70" s="291"/>
      <c r="CC70" s="289"/>
      <c r="CD70" s="309" t="s">
        <v>689</v>
      </c>
      <c r="CE70" s="290"/>
      <c r="CF70" s="309" t="s">
        <v>690</v>
      </c>
      <c r="CG70" s="291"/>
      <c r="CH70" s="289"/>
      <c r="CI70" s="309" t="s">
        <v>689</v>
      </c>
      <c r="CJ70" s="290"/>
      <c r="CK70" s="309" t="s">
        <v>690</v>
      </c>
      <c r="CL70" s="291"/>
      <c r="CM70" s="203"/>
      <c r="CN70" s="203"/>
      <c r="CO70" s="204"/>
      <c r="CP70" s="313" t="str">
        <f t="shared" si="108"/>
        <v>:.</v>
      </c>
      <c r="CQ70" s="313" t="str">
        <f t="shared" si="109"/>
        <v>:.</v>
      </c>
      <c r="CR70" s="313" t="str">
        <f t="shared" si="110"/>
        <v>:.</v>
      </c>
      <c r="CS70" s="313" t="str">
        <f t="shared" si="111"/>
        <v>:.</v>
      </c>
      <c r="CT70" s="313" t="str">
        <f t="shared" si="112"/>
        <v>:.</v>
      </c>
      <c r="CU70" s="313" t="str">
        <f t="shared" si="113"/>
        <v>:.</v>
      </c>
      <c r="CV70" s="314">
        <f t="shared" si="74"/>
        <v>1</v>
      </c>
      <c r="CW70" s="314">
        <f t="shared" si="75"/>
        <v>1</v>
      </c>
      <c r="CX70" s="314">
        <f t="shared" si="76"/>
        <v>1</v>
      </c>
      <c r="CY70" s="314">
        <f t="shared" si="77"/>
        <v>1</v>
      </c>
      <c r="CZ70" s="314">
        <f t="shared" si="78"/>
        <v>1</v>
      </c>
      <c r="DA70" s="314">
        <f t="shared" si="79"/>
        <v>1</v>
      </c>
      <c r="DB70" s="315">
        <f t="shared" si="114"/>
        <v>6</v>
      </c>
      <c r="DC70" s="37">
        <f t="shared" si="115"/>
        <v>0</v>
      </c>
      <c r="DD70" s="59">
        <f t="shared" si="72"/>
        <v>0</v>
      </c>
      <c r="DE70" s="59">
        <f t="shared" si="73"/>
        <v>0</v>
      </c>
      <c r="DG70" s="371">
        <f t="shared" si="34"/>
        <v>0</v>
      </c>
      <c r="DH70" s="371">
        <f t="shared" si="35"/>
        <v>0</v>
      </c>
      <c r="DI70" s="371">
        <f t="shared" si="36"/>
        <v>0</v>
      </c>
      <c r="DJ70" s="371">
        <f t="shared" si="37"/>
        <v>0</v>
      </c>
      <c r="DK70" s="371">
        <f t="shared" si="38"/>
        <v>0</v>
      </c>
      <c r="DL70" s="371">
        <f t="shared" si="39"/>
        <v>0</v>
      </c>
      <c r="DM70" s="371">
        <f t="shared" si="40"/>
        <v>0</v>
      </c>
      <c r="DN70" s="371">
        <f t="shared" si="41"/>
        <v>0</v>
      </c>
      <c r="DO70" s="371">
        <f t="shared" si="42"/>
        <v>0</v>
      </c>
      <c r="DP70" s="371">
        <f t="shared" si="43"/>
        <v>0</v>
      </c>
      <c r="DQ70" s="371">
        <f t="shared" si="44"/>
        <v>0</v>
      </c>
      <c r="DR70" s="371">
        <f t="shared" si="45"/>
        <v>0</v>
      </c>
      <c r="DS70" s="371">
        <f t="shared" si="46"/>
        <v>0</v>
      </c>
      <c r="DT70" s="371">
        <f t="shared" si="47"/>
        <v>0</v>
      </c>
      <c r="DU70" s="371">
        <f t="shared" si="48"/>
        <v>0</v>
      </c>
      <c r="DV70" s="371">
        <f t="shared" si="49"/>
        <v>0</v>
      </c>
      <c r="DW70" s="371">
        <f t="shared" si="50"/>
        <v>0</v>
      </c>
      <c r="DX70" s="371">
        <f t="shared" si="51"/>
        <v>0</v>
      </c>
      <c r="DY70" s="371">
        <f t="shared" si="52"/>
        <v>0</v>
      </c>
      <c r="DZ70" s="371">
        <f t="shared" si="53"/>
        <v>0</v>
      </c>
      <c r="EA70" s="371">
        <f t="shared" si="54"/>
        <v>0</v>
      </c>
      <c r="EB70" s="371">
        <f t="shared" si="55"/>
        <v>0</v>
      </c>
      <c r="EC70" s="371">
        <f t="shared" si="56"/>
        <v>0</v>
      </c>
      <c r="ED70" s="371">
        <f t="shared" si="57"/>
        <v>0</v>
      </c>
      <c r="EE70" s="371">
        <f t="shared" si="58"/>
        <v>0</v>
      </c>
      <c r="EF70" s="371">
        <f t="shared" si="59"/>
        <v>0</v>
      </c>
      <c r="EG70" s="371">
        <f t="shared" si="60"/>
        <v>0</v>
      </c>
      <c r="EH70" s="371">
        <f t="shared" si="61"/>
        <v>0</v>
      </c>
      <c r="EI70" s="371">
        <f t="shared" si="62"/>
        <v>0</v>
      </c>
      <c r="EJ70" s="371">
        <f t="shared" si="63"/>
        <v>0</v>
      </c>
      <c r="EK70" s="56" t="s">
        <v>707</v>
      </c>
    </row>
    <row r="71" spans="1:141" ht="54" customHeight="1">
      <c r="A71" s="37">
        <f>IF('JLA事務局用　※触らないで下さい'!$A$6="","",'JLA事務局用　※触らないで下さい'!$A$6)</f>
      </c>
      <c r="B71" s="171"/>
      <c r="C71" s="58">
        <f t="shared" si="64"/>
      </c>
      <c r="D71" s="58">
        <f t="shared" si="65"/>
      </c>
      <c r="E71" s="195">
        <f>'JLA事務局用　※触らないで下さい'!$B$6</f>
        <v>0</v>
      </c>
      <c r="F71" s="195">
        <f>'JLA事務局用　※触らないで下さい'!$C$6</f>
        <v>0</v>
      </c>
      <c r="G71" s="37" t="str">
        <f t="shared" si="98"/>
        <v>男</v>
      </c>
      <c r="H71" s="171" t="str">
        <f t="shared" si="99"/>
        <v>1900/01/00</v>
      </c>
      <c r="I71" s="37"/>
      <c r="J71" s="37">
        <f t="shared" si="100"/>
      </c>
      <c r="K71" s="37"/>
      <c r="L71" s="37"/>
      <c r="M71" s="57">
        <f t="shared" si="101"/>
      </c>
      <c r="N71" s="37" t="e">
        <f>JLA事務局用　※触らないで下さい!#REF!</f>
        <v>#REF!</v>
      </c>
      <c r="O71" s="37" t="e">
        <f>JLA事務局用　※触らないで下さい!#REF!</f>
        <v>#REF!</v>
      </c>
      <c r="P71" s="37"/>
      <c r="Q71" s="37"/>
      <c r="R71" s="37">
        <v>1</v>
      </c>
      <c r="S71" s="37" t="str">
        <f t="shared" si="66"/>
        <v>障害物ｽｲﾑ
200m</v>
      </c>
      <c r="T71" s="37" t="str">
        <f t="shared" si="102"/>
        <v>:.</v>
      </c>
      <c r="U71" s="37" t="str">
        <f t="shared" si="67"/>
        <v>ﾏﾈｷﾝｷｬﾘｰ
50m</v>
      </c>
      <c r="V71" s="37" t="str">
        <f t="shared" si="103"/>
        <v>:.</v>
      </c>
      <c r="W71" s="37" t="str">
        <f t="shared" si="68"/>
        <v>ﾚｽｷｭｰﾒﾄﾞﾚｰ100m</v>
      </c>
      <c r="X71" s="37" t="str">
        <f t="shared" si="104"/>
        <v>:.</v>
      </c>
      <c r="Y71" s="37" t="e">
        <f t="shared" si="69"/>
        <v>#REF!</v>
      </c>
      <c r="Z71" s="37" t="e">
        <f t="shared" si="105"/>
        <v>#REF!</v>
      </c>
      <c r="AA71" s="37" t="str">
        <f t="shared" si="70"/>
        <v>ﾏﾈｷﾝﾄｳ･
ｳｨｽﾞﾌｨﾝ
100m</v>
      </c>
      <c r="AB71" s="37" t="str">
        <f t="shared" si="106"/>
        <v>:.</v>
      </c>
      <c r="AC71" s="37" t="str">
        <f t="shared" si="71"/>
        <v>ｽｰﾊﾟｰﾗｲﾌｾｰﾊﾞｰ
200m</v>
      </c>
      <c r="AD71" s="37" t="str">
        <f t="shared" si="107"/>
        <v>:.</v>
      </c>
      <c r="AE71" s="37" t="e">
        <f>IF(AF71="","",#REF!)</f>
        <v>#REF!</v>
      </c>
      <c r="AF71" s="37" t="e">
        <f>IF(#REF!="","",#REF!)</f>
        <v>#REF!</v>
      </c>
      <c r="AG71" s="37"/>
      <c r="AH71" s="37"/>
      <c r="AI71" s="37"/>
      <c r="AJ71" s="37"/>
      <c r="AK71" s="37"/>
      <c r="AL71" s="37"/>
      <c r="AM71" s="37"/>
      <c r="AN71" s="57" t="s">
        <v>890</v>
      </c>
      <c r="AO71" s="219"/>
      <c r="AP71" s="220"/>
      <c r="AQ71" s="219"/>
      <c r="AR71" s="220"/>
      <c r="AS71" s="37" t="s">
        <v>25</v>
      </c>
      <c r="AT71" s="36"/>
      <c r="AU71" s="36"/>
      <c r="AV71" s="34"/>
      <c r="AW71" s="34"/>
      <c r="AX71" s="34"/>
      <c r="AY71" s="284"/>
      <c r="AZ71" s="34"/>
      <c r="BA71" s="34"/>
      <c r="BB71" s="34"/>
      <c r="BC71" s="35"/>
      <c r="BD71" s="37">
        <f>IF(BC71="","",DATEDIF(BC71,'様式 A-4（チーム情報・チームＰＲ）'!$G$2,"Y"))</f>
      </c>
      <c r="BE71" s="287"/>
      <c r="BF71" s="312"/>
      <c r="BG71" s="37"/>
      <c r="BH71" s="58"/>
      <c r="BI71" s="289"/>
      <c r="BJ71" s="309" t="s">
        <v>689</v>
      </c>
      <c r="BK71" s="290"/>
      <c r="BL71" s="309" t="s">
        <v>690</v>
      </c>
      <c r="BM71" s="291"/>
      <c r="BN71" s="289"/>
      <c r="BO71" s="309" t="s">
        <v>689</v>
      </c>
      <c r="BP71" s="290"/>
      <c r="BQ71" s="309" t="s">
        <v>690</v>
      </c>
      <c r="BR71" s="291"/>
      <c r="BS71" s="289"/>
      <c r="BT71" s="309" t="s">
        <v>689</v>
      </c>
      <c r="BU71" s="290"/>
      <c r="BV71" s="309" t="s">
        <v>690</v>
      </c>
      <c r="BW71" s="291"/>
      <c r="BX71" s="289"/>
      <c r="BY71" s="309" t="s">
        <v>689</v>
      </c>
      <c r="BZ71" s="290"/>
      <c r="CA71" s="309" t="s">
        <v>690</v>
      </c>
      <c r="CB71" s="291"/>
      <c r="CC71" s="289"/>
      <c r="CD71" s="309" t="s">
        <v>689</v>
      </c>
      <c r="CE71" s="290"/>
      <c r="CF71" s="309" t="s">
        <v>690</v>
      </c>
      <c r="CG71" s="291"/>
      <c r="CH71" s="289"/>
      <c r="CI71" s="309" t="s">
        <v>689</v>
      </c>
      <c r="CJ71" s="290"/>
      <c r="CK71" s="309" t="s">
        <v>690</v>
      </c>
      <c r="CL71" s="291"/>
      <c r="CM71" s="203"/>
      <c r="CN71" s="203"/>
      <c r="CO71" s="204"/>
      <c r="CP71" s="313" t="str">
        <f t="shared" si="108"/>
        <v>:.</v>
      </c>
      <c r="CQ71" s="313" t="str">
        <f t="shared" si="109"/>
        <v>:.</v>
      </c>
      <c r="CR71" s="313" t="str">
        <f t="shared" si="110"/>
        <v>:.</v>
      </c>
      <c r="CS71" s="313" t="e">
        <f>BX71&amp;":"&amp;#REF!&amp;"."&amp;CB71</f>
        <v>#REF!</v>
      </c>
      <c r="CT71" s="313" t="str">
        <f t="shared" si="112"/>
        <v>:.</v>
      </c>
      <c r="CU71" s="313" t="str">
        <f t="shared" si="113"/>
        <v>:.</v>
      </c>
      <c r="CV71" s="314">
        <f t="shared" si="74"/>
        <v>1</v>
      </c>
      <c r="CW71" s="314">
        <f t="shared" si="75"/>
        <v>1</v>
      </c>
      <c r="CX71" s="314">
        <f t="shared" si="76"/>
        <v>1</v>
      </c>
      <c r="CY71" s="314">
        <f t="shared" si="77"/>
        <v>0</v>
      </c>
      <c r="CZ71" s="314">
        <f t="shared" si="78"/>
        <v>1</v>
      </c>
      <c r="DA71" s="314">
        <f t="shared" si="79"/>
        <v>1</v>
      </c>
      <c r="DB71" s="315">
        <f t="shared" si="114"/>
        <v>5</v>
      </c>
      <c r="DC71" s="37">
        <f t="shared" si="115"/>
        <v>1</v>
      </c>
      <c r="DD71" s="59">
        <f t="shared" si="72"/>
        <v>1</v>
      </c>
      <c r="DE71" s="59">
        <f t="shared" si="73"/>
        <v>0</v>
      </c>
      <c r="DG71" s="371">
        <f t="shared" si="34"/>
        <v>0</v>
      </c>
      <c r="DH71" s="371">
        <f t="shared" si="35"/>
        <v>0</v>
      </c>
      <c r="DI71" s="371">
        <f t="shared" si="36"/>
        <v>0</v>
      </c>
      <c r="DJ71" s="371">
        <f t="shared" si="37"/>
        <v>0</v>
      </c>
      <c r="DK71" s="371">
        <f t="shared" si="38"/>
        <v>0</v>
      </c>
      <c r="DL71" s="371">
        <f t="shared" si="39"/>
        <v>0</v>
      </c>
      <c r="DM71" s="371">
        <f t="shared" si="40"/>
        <v>0</v>
      </c>
      <c r="DN71" s="371">
        <f t="shared" si="41"/>
        <v>0</v>
      </c>
      <c r="DO71" s="371">
        <f t="shared" si="42"/>
        <v>0</v>
      </c>
      <c r="DP71" s="371">
        <f t="shared" si="43"/>
        <v>0</v>
      </c>
      <c r="DQ71" s="371">
        <f t="shared" si="44"/>
        <v>0</v>
      </c>
      <c r="DR71" s="371">
        <f t="shared" si="45"/>
        <v>0</v>
      </c>
      <c r="DS71" s="371">
        <f t="shared" si="46"/>
        <v>0</v>
      </c>
      <c r="DT71" s="371">
        <f t="shared" si="47"/>
        <v>0</v>
      </c>
      <c r="DU71" s="371">
        <f t="shared" si="48"/>
        <v>0</v>
      </c>
      <c r="DV71" s="371">
        <f t="shared" si="49"/>
        <v>0</v>
      </c>
      <c r="DW71" s="371">
        <f t="shared" si="50"/>
        <v>0</v>
      </c>
      <c r="DX71" s="371">
        <f t="shared" si="51"/>
        <v>0</v>
      </c>
      <c r="DY71" s="371">
        <f t="shared" si="52"/>
        <v>0</v>
      </c>
      <c r="DZ71" s="371">
        <f t="shared" si="53"/>
        <v>0</v>
      </c>
      <c r="EA71" s="371">
        <f t="shared" si="54"/>
        <v>0</v>
      </c>
      <c r="EB71" s="371">
        <f t="shared" si="55"/>
        <v>0</v>
      </c>
      <c r="EC71" s="371">
        <f t="shared" si="56"/>
        <v>0</v>
      </c>
      <c r="ED71" s="371">
        <f t="shared" si="57"/>
        <v>0</v>
      </c>
      <c r="EE71" s="371">
        <f t="shared" si="58"/>
        <v>0</v>
      </c>
      <c r="EF71" s="371">
        <f t="shared" si="59"/>
        <v>0</v>
      </c>
      <c r="EG71" s="371">
        <f t="shared" si="60"/>
        <v>0</v>
      </c>
      <c r="EH71" s="371">
        <f t="shared" si="61"/>
        <v>0</v>
      </c>
      <c r="EI71" s="371">
        <f t="shared" si="62"/>
        <v>0</v>
      </c>
      <c r="EJ71" s="371">
        <f t="shared" si="63"/>
        <v>0</v>
      </c>
      <c r="EK71" s="56" t="s">
        <v>708</v>
      </c>
    </row>
    <row r="72" spans="1:141" ht="54" customHeight="1">
      <c r="A72" s="37">
        <f>IF('JLA事務局用　※触らないで下さい'!$A$6="","",'JLA事務局用　※触らないで下さい'!$A$6)</f>
      </c>
      <c r="B72" s="171"/>
      <c r="C72" s="58">
        <f t="shared" si="64"/>
      </c>
      <c r="D72" s="58">
        <f t="shared" si="65"/>
      </c>
      <c r="E72" s="195">
        <f>'JLA事務局用　※触らないで下さい'!$B$6</f>
        <v>0</v>
      </c>
      <c r="F72" s="195">
        <f>'JLA事務局用　※触らないで下さい'!$C$6</f>
        <v>0</v>
      </c>
      <c r="G72" s="37" t="str">
        <f t="shared" si="98"/>
        <v>男</v>
      </c>
      <c r="H72" s="171" t="str">
        <f t="shared" si="99"/>
        <v>1900/01/00</v>
      </c>
      <c r="I72" s="37"/>
      <c r="J72" s="37">
        <f t="shared" si="100"/>
      </c>
      <c r="K72" s="37"/>
      <c r="L72" s="37"/>
      <c r="M72" s="57">
        <f t="shared" si="101"/>
      </c>
      <c r="N72" s="37" t="e">
        <f>JLA事務局用　※触らないで下さい!#REF!</f>
        <v>#REF!</v>
      </c>
      <c r="O72" s="37" t="e">
        <f>JLA事務局用　※触らないで下さい!#REF!</f>
        <v>#REF!</v>
      </c>
      <c r="P72" s="37"/>
      <c r="Q72" s="37"/>
      <c r="R72" s="37">
        <v>1</v>
      </c>
      <c r="S72" s="37" t="str">
        <f t="shared" si="66"/>
        <v>障害物ｽｲﾑ
200m</v>
      </c>
      <c r="T72" s="37" t="str">
        <f t="shared" si="102"/>
        <v>:.</v>
      </c>
      <c r="U72" s="37" t="str">
        <f t="shared" si="67"/>
        <v>ﾏﾈｷﾝｷｬﾘｰ
50m</v>
      </c>
      <c r="V72" s="37" t="str">
        <f t="shared" si="103"/>
        <v>:.</v>
      </c>
      <c r="W72" s="37" t="str">
        <f t="shared" si="68"/>
        <v>ﾚｽｷｭｰﾒﾄﾞﾚｰ100m</v>
      </c>
      <c r="X72" s="37" t="str">
        <f t="shared" si="104"/>
        <v>:.</v>
      </c>
      <c r="Y72" s="37" t="str">
        <f t="shared" si="69"/>
        <v>ﾏﾈｷﾝｷｬﾘｰ･
ｳｨｽﾞﾌｨﾝ
100m</v>
      </c>
      <c r="Z72" s="37" t="str">
        <f t="shared" si="105"/>
        <v>:.</v>
      </c>
      <c r="AA72" s="37" t="str">
        <f t="shared" si="70"/>
        <v>ﾏﾈｷﾝﾄｳ･
ｳｨｽﾞﾌｨﾝ
100m</v>
      </c>
      <c r="AB72" s="37" t="str">
        <f t="shared" si="106"/>
        <v>:.</v>
      </c>
      <c r="AC72" s="37" t="str">
        <f t="shared" si="71"/>
        <v>ｽｰﾊﾟｰﾗｲﾌｾｰﾊﾞｰ
200m</v>
      </c>
      <c r="AD72" s="37" t="str">
        <f t="shared" si="107"/>
        <v>:.</v>
      </c>
      <c r="AE72" s="37" t="e">
        <f>IF(AF72="","",#REF!)</f>
        <v>#REF!</v>
      </c>
      <c r="AF72" s="37" t="e">
        <f>IF(#REF!="","",#REF!)</f>
        <v>#REF!</v>
      </c>
      <c r="AG72" s="37"/>
      <c r="AH72" s="37"/>
      <c r="AI72" s="37"/>
      <c r="AJ72" s="37"/>
      <c r="AK72" s="37"/>
      <c r="AL72" s="37"/>
      <c r="AM72" s="37"/>
      <c r="AN72" s="57" t="s">
        <v>891</v>
      </c>
      <c r="AO72" s="219"/>
      <c r="AP72" s="220"/>
      <c r="AQ72" s="219"/>
      <c r="AR72" s="220"/>
      <c r="AS72" s="37" t="s">
        <v>25</v>
      </c>
      <c r="AT72" s="36"/>
      <c r="AU72" s="36"/>
      <c r="AV72" s="34"/>
      <c r="AW72" s="34"/>
      <c r="AX72" s="34"/>
      <c r="AY72" s="284"/>
      <c r="AZ72" s="34"/>
      <c r="BA72" s="34"/>
      <c r="BB72" s="34"/>
      <c r="BC72" s="35"/>
      <c r="BD72" s="37">
        <f>IF(BC72="","",DATEDIF(BC72,'様式 A-4（チーム情報・チームＰＲ）'!$G$2,"Y"))</f>
      </c>
      <c r="BE72" s="287"/>
      <c r="BF72" s="312"/>
      <c r="BG72" s="37"/>
      <c r="BH72" s="58"/>
      <c r="BI72" s="289"/>
      <c r="BJ72" s="309" t="s">
        <v>689</v>
      </c>
      <c r="BK72" s="290"/>
      <c r="BL72" s="309" t="s">
        <v>690</v>
      </c>
      <c r="BM72" s="291"/>
      <c r="BN72" s="289"/>
      <c r="BO72" s="309" t="s">
        <v>689</v>
      </c>
      <c r="BP72" s="290"/>
      <c r="BQ72" s="309" t="s">
        <v>690</v>
      </c>
      <c r="BR72" s="291"/>
      <c r="BS72" s="289"/>
      <c r="BT72" s="309" t="s">
        <v>689</v>
      </c>
      <c r="BU72" s="290"/>
      <c r="BV72" s="309" t="s">
        <v>690</v>
      </c>
      <c r="BW72" s="291"/>
      <c r="BX72" s="289"/>
      <c r="BY72" s="309" t="s">
        <v>689</v>
      </c>
      <c r="BZ72" s="290"/>
      <c r="CA72" s="309" t="s">
        <v>690</v>
      </c>
      <c r="CB72" s="291"/>
      <c r="CC72" s="289"/>
      <c r="CD72" s="309" t="s">
        <v>689</v>
      </c>
      <c r="CE72" s="290"/>
      <c r="CF72" s="309" t="s">
        <v>690</v>
      </c>
      <c r="CG72" s="291"/>
      <c r="CH72" s="289"/>
      <c r="CI72" s="309" t="s">
        <v>689</v>
      </c>
      <c r="CJ72" s="290"/>
      <c r="CK72" s="309" t="s">
        <v>690</v>
      </c>
      <c r="CL72" s="291"/>
      <c r="CM72" s="203"/>
      <c r="CN72" s="203"/>
      <c r="CO72" s="204"/>
      <c r="CP72" s="313" t="str">
        <f t="shared" si="108"/>
        <v>:.</v>
      </c>
      <c r="CQ72" s="313" t="str">
        <f t="shared" si="109"/>
        <v>:.</v>
      </c>
      <c r="CR72" s="313" t="str">
        <f t="shared" si="110"/>
        <v>:.</v>
      </c>
      <c r="CS72" s="313" t="str">
        <f t="shared" si="111"/>
        <v>:.</v>
      </c>
      <c r="CT72" s="313" t="str">
        <f t="shared" si="112"/>
        <v>:.</v>
      </c>
      <c r="CU72" s="313" t="str">
        <f t="shared" si="113"/>
        <v>:.</v>
      </c>
      <c r="CV72" s="314">
        <f t="shared" si="74"/>
        <v>1</v>
      </c>
      <c r="CW72" s="314">
        <f t="shared" si="75"/>
        <v>1</v>
      </c>
      <c r="CX72" s="314">
        <f t="shared" si="76"/>
        <v>1</v>
      </c>
      <c r="CY72" s="314">
        <f t="shared" si="77"/>
        <v>1</v>
      </c>
      <c r="CZ72" s="314">
        <f t="shared" si="78"/>
        <v>1</v>
      </c>
      <c r="DA72" s="314">
        <f t="shared" si="79"/>
        <v>1</v>
      </c>
      <c r="DB72" s="315">
        <f t="shared" si="114"/>
        <v>6</v>
      </c>
      <c r="DC72" s="37">
        <f t="shared" si="115"/>
        <v>0</v>
      </c>
      <c r="DD72" s="59">
        <f aca="true" t="shared" si="116" ref="DD72:DD99">IF(DC72&lt;=$EN$121,DC72,$EN$121)</f>
        <v>0</v>
      </c>
      <c r="DE72" s="59">
        <f aca="true" t="shared" si="117" ref="DE72:DE99">IF(DC72&lt;=$EN$121,0,DC72-$EN$121)</f>
        <v>0</v>
      </c>
      <c r="DG72" s="371">
        <f t="shared" si="34"/>
        <v>0</v>
      </c>
      <c r="DH72" s="371">
        <f t="shared" si="35"/>
        <v>0</v>
      </c>
      <c r="DI72" s="371">
        <f t="shared" si="36"/>
        <v>0</v>
      </c>
      <c r="DJ72" s="371">
        <f t="shared" si="37"/>
        <v>0</v>
      </c>
      <c r="DK72" s="371">
        <f t="shared" si="38"/>
        <v>0</v>
      </c>
      <c r="DL72" s="371">
        <f t="shared" si="39"/>
        <v>0</v>
      </c>
      <c r="DM72" s="371">
        <f t="shared" si="40"/>
        <v>0</v>
      </c>
      <c r="DN72" s="371">
        <f t="shared" si="41"/>
        <v>0</v>
      </c>
      <c r="DO72" s="371">
        <f t="shared" si="42"/>
        <v>0</v>
      </c>
      <c r="DP72" s="371">
        <f t="shared" si="43"/>
        <v>0</v>
      </c>
      <c r="DQ72" s="371">
        <f t="shared" si="44"/>
        <v>0</v>
      </c>
      <c r="DR72" s="371">
        <f t="shared" si="45"/>
        <v>0</v>
      </c>
      <c r="DS72" s="371">
        <f t="shared" si="46"/>
        <v>0</v>
      </c>
      <c r="DT72" s="371">
        <f t="shared" si="47"/>
        <v>0</v>
      </c>
      <c r="DU72" s="371">
        <f t="shared" si="48"/>
        <v>0</v>
      </c>
      <c r="DV72" s="371">
        <f t="shared" si="49"/>
        <v>0</v>
      </c>
      <c r="DW72" s="371">
        <f t="shared" si="50"/>
        <v>0</v>
      </c>
      <c r="DX72" s="371">
        <f t="shared" si="51"/>
        <v>0</v>
      </c>
      <c r="DY72" s="371">
        <f t="shared" si="52"/>
        <v>0</v>
      </c>
      <c r="DZ72" s="371">
        <f t="shared" si="53"/>
        <v>0</v>
      </c>
      <c r="EA72" s="371">
        <f t="shared" si="54"/>
        <v>0</v>
      </c>
      <c r="EB72" s="371">
        <f t="shared" si="55"/>
        <v>0</v>
      </c>
      <c r="EC72" s="371">
        <f t="shared" si="56"/>
        <v>0</v>
      </c>
      <c r="ED72" s="371">
        <f t="shared" si="57"/>
        <v>0</v>
      </c>
      <c r="EE72" s="371">
        <f t="shared" si="58"/>
        <v>0</v>
      </c>
      <c r="EF72" s="371">
        <f t="shared" si="59"/>
        <v>0</v>
      </c>
      <c r="EG72" s="371">
        <f t="shared" si="60"/>
        <v>0</v>
      </c>
      <c r="EH72" s="371">
        <f t="shared" si="61"/>
        <v>0</v>
      </c>
      <c r="EI72" s="371">
        <f t="shared" si="62"/>
        <v>0</v>
      </c>
      <c r="EJ72" s="371">
        <f t="shared" si="63"/>
        <v>0</v>
      </c>
      <c r="EK72" s="56" t="s">
        <v>709</v>
      </c>
    </row>
    <row r="73" spans="1:141" ht="54" customHeight="1">
      <c r="A73" s="37">
        <f>IF('JLA事務局用　※触らないで下さい'!$A$6="","",'JLA事務局用　※触らないで下さい'!$A$6)</f>
      </c>
      <c r="B73" s="171"/>
      <c r="C73" s="58">
        <f t="shared" si="64"/>
      </c>
      <c r="D73" s="58">
        <f t="shared" si="65"/>
      </c>
      <c r="E73" s="195">
        <f>'JLA事務局用　※触らないで下さい'!$B$6</f>
        <v>0</v>
      </c>
      <c r="F73" s="195">
        <f>'JLA事務局用　※触らないで下さい'!$C$6</f>
        <v>0</v>
      </c>
      <c r="G73" s="37" t="str">
        <f t="shared" si="98"/>
        <v>男</v>
      </c>
      <c r="H73" s="171" t="str">
        <f t="shared" si="99"/>
        <v>1900/01/00</v>
      </c>
      <c r="I73" s="37"/>
      <c r="J73" s="37">
        <f t="shared" si="100"/>
      </c>
      <c r="K73" s="37"/>
      <c r="L73" s="37"/>
      <c r="M73" s="57">
        <f t="shared" si="101"/>
      </c>
      <c r="N73" s="37" t="e">
        <f>JLA事務局用　※触らないで下さい!#REF!</f>
        <v>#REF!</v>
      </c>
      <c r="O73" s="37" t="e">
        <f>JLA事務局用　※触らないで下さい!#REF!</f>
        <v>#REF!</v>
      </c>
      <c r="P73" s="37"/>
      <c r="Q73" s="37"/>
      <c r="R73" s="37">
        <v>1</v>
      </c>
      <c r="S73" s="37" t="str">
        <f t="shared" si="66"/>
        <v>障害物ｽｲﾑ
200m</v>
      </c>
      <c r="T73" s="37" t="str">
        <f t="shared" si="102"/>
        <v>:.</v>
      </c>
      <c r="U73" s="37" t="str">
        <f t="shared" si="67"/>
        <v>ﾏﾈｷﾝｷｬﾘｰ
50m</v>
      </c>
      <c r="V73" s="37" t="str">
        <f t="shared" si="103"/>
        <v>:.</v>
      </c>
      <c r="W73" s="37" t="str">
        <f t="shared" si="68"/>
        <v>ﾚｽｷｭｰﾒﾄﾞﾚｰ100m</v>
      </c>
      <c r="X73" s="37" t="str">
        <f t="shared" si="104"/>
        <v>:.</v>
      </c>
      <c r="Y73" s="37" t="str">
        <f t="shared" si="69"/>
        <v>ﾏﾈｷﾝｷｬﾘｰ･
ｳｨｽﾞﾌｨﾝ
100m</v>
      </c>
      <c r="Z73" s="37" t="str">
        <f t="shared" si="105"/>
        <v>:.</v>
      </c>
      <c r="AA73" s="37" t="str">
        <f t="shared" si="70"/>
        <v>ﾏﾈｷﾝﾄｳ･
ｳｨｽﾞﾌｨﾝ
100m</v>
      </c>
      <c r="AB73" s="37" t="str">
        <f t="shared" si="106"/>
        <v>:.</v>
      </c>
      <c r="AC73" s="37" t="str">
        <f t="shared" si="71"/>
        <v>ｽｰﾊﾟｰﾗｲﾌｾｰﾊﾞｰ
200m</v>
      </c>
      <c r="AD73" s="37" t="str">
        <f t="shared" si="107"/>
        <v>:.</v>
      </c>
      <c r="AE73" s="37" t="e">
        <f>IF(AF73="","",#REF!)</f>
        <v>#REF!</v>
      </c>
      <c r="AF73" s="37" t="e">
        <f>IF(#REF!="","",#REF!)</f>
        <v>#REF!</v>
      </c>
      <c r="AG73" s="37"/>
      <c r="AH73" s="37"/>
      <c r="AI73" s="37"/>
      <c r="AJ73" s="37"/>
      <c r="AK73" s="37"/>
      <c r="AL73" s="37"/>
      <c r="AM73" s="37"/>
      <c r="AN73" s="57" t="s">
        <v>892</v>
      </c>
      <c r="AO73" s="219"/>
      <c r="AP73" s="220"/>
      <c r="AQ73" s="219"/>
      <c r="AR73" s="220"/>
      <c r="AS73" s="37" t="s">
        <v>25</v>
      </c>
      <c r="AT73" s="36"/>
      <c r="AU73" s="36"/>
      <c r="AV73" s="34"/>
      <c r="AW73" s="34"/>
      <c r="AX73" s="34"/>
      <c r="AY73" s="284"/>
      <c r="AZ73" s="34"/>
      <c r="BA73" s="34"/>
      <c r="BB73" s="34"/>
      <c r="BC73" s="35"/>
      <c r="BD73" s="37">
        <f>IF(BC73="","",DATEDIF(BC73,'様式 A-4（チーム情報・チームＰＲ）'!$G$2,"Y"))</f>
      </c>
      <c r="BE73" s="287"/>
      <c r="BF73" s="312"/>
      <c r="BG73" s="37"/>
      <c r="BH73" s="58"/>
      <c r="BI73" s="289"/>
      <c r="BJ73" s="309" t="s">
        <v>689</v>
      </c>
      <c r="BK73" s="290"/>
      <c r="BL73" s="309" t="s">
        <v>690</v>
      </c>
      <c r="BM73" s="291"/>
      <c r="BN73" s="289"/>
      <c r="BO73" s="309" t="s">
        <v>689</v>
      </c>
      <c r="BP73" s="290"/>
      <c r="BQ73" s="309" t="s">
        <v>690</v>
      </c>
      <c r="BR73" s="291"/>
      <c r="BS73" s="289"/>
      <c r="BT73" s="309" t="s">
        <v>689</v>
      </c>
      <c r="BU73" s="290"/>
      <c r="BV73" s="309" t="s">
        <v>690</v>
      </c>
      <c r="BW73" s="291"/>
      <c r="BX73" s="289"/>
      <c r="BY73" s="309" t="s">
        <v>689</v>
      </c>
      <c r="BZ73" s="420"/>
      <c r="CA73" s="309" t="s">
        <v>690</v>
      </c>
      <c r="CB73" s="291"/>
      <c r="CC73" s="289"/>
      <c r="CD73" s="309" t="s">
        <v>689</v>
      </c>
      <c r="CE73" s="290"/>
      <c r="CF73" s="309" t="s">
        <v>690</v>
      </c>
      <c r="CG73" s="291"/>
      <c r="CH73" s="289"/>
      <c r="CI73" s="309" t="s">
        <v>689</v>
      </c>
      <c r="CJ73" s="290"/>
      <c r="CK73" s="309" t="s">
        <v>690</v>
      </c>
      <c r="CL73" s="291"/>
      <c r="CM73" s="203"/>
      <c r="CN73" s="203"/>
      <c r="CO73" s="204"/>
      <c r="CP73" s="313" t="str">
        <f t="shared" si="108"/>
        <v>:.</v>
      </c>
      <c r="CQ73" s="313" t="str">
        <f t="shared" si="109"/>
        <v>:.</v>
      </c>
      <c r="CR73" s="313" t="str">
        <f t="shared" si="110"/>
        <v>:.</v>
      </c>
      <c r="CS73" s="313" t="str">
        <f>BX73&amp;":"&amp;BZ71&amp;"."&amp;CB73</f>
        <v>:.</v>
      </c>
      <c r="CT73" s="313" t="str">
        <f t="shared" si="112"/>
        <v>:.</v>
      </c>
      <c r="CU73" s="313" t="str">
        <f t="shared" si="113"/>
        <v>:.</v>
      </c>
      <c r="CV73" s="314">
        <f t="shared" si="74"/>
        <v>1</v>
      </c>
      <c r="CW73" s="314">
        <f t="shared" si="75"/>
        <v>1</v>
      </c>
      <c r="CX73" s="314">
        <f t="shared" si="76"/>
        <v>1</v>
      </c>
      <c r="CY73" s="314">
        <f t="shared" si="77"/>
        <v>1</v>
      </c>
      <c r="CZ73" s="314">
        <f t="shared" si="78"/>
        <v>1</v>
      </c>
      <c r="DA73" s="314">
        <f t="shared" si="79"/>
        <v>1</v>
      </c>
      <c r="DB73" s="315">
        <f t="shared" si="114"/>
        <v>6</v>
      </c>
      <c r="DC73" s="37">
        <f t="shared" si="115"/>
        <v>0</v>
      </c>
      <c r="DD73" s="59">
        <f t="shared" si="116"/>
        <v>0</v>
      </c>
      <c r="DE73" s="59">
        <f t="shared" si="117"/>
        <v>0</v>
      </c>
      <c r="DG73" s="371">
        <f t="shared" si="34"/>
        <v>0</v>
      </c>
      <c r="DH73" s="371">
        <f t="shared" si="35"/>
        <v>0</v>
      </c>
      <c r="DI73" s="371">
        <f t="shared" si="36"/>
        <v>0</v>
      </c>
      <c r="DJ73" s="371">
        <f t="shared" si="37"/>
        <v>0</v>
      </c>
      <c r="DK73" s="371">
        <f t="shared" si="38"/>
        <v>0</v>
      </c>
      <c r="DL73" s="371">
        <f t="shared" si="39"/>
        <v>0</v>
      </c>
      <c r="DM73" s="371">
        <f t="shared" si="40"/>
        <v>0</v>
      </c>
      <c r="DN73" s="371">
        <f t="shared" si="41"/>
        <v>0</v>
      </c>
      <c r="DO73" s="371">
        <f t="shared" si="42"/>
        <v>0</v>
      </c>
      <c r="DP73" s="371">
        <f t="shared" si="43"/>
        <v>0</v>
      </c>
      <c r="DQ73" s="371">
        <f t="shared" si="44"/>
        <v>0</v>
      </c>
      <c r="DR73" s="371">
        <f t="shared" si="45"/>
        <v>0</v>
      </c>
      <c r="DS73" s="371">
        <f t="shared" si="46"/>
        <v>0</v>
      </c>
      <c r="DT73" s="371">
        <f t="shared" si="47"/>
        <v>0</v>
      </c>
      <c r="DU73" s="371">
        <f t="shared" si="48"/>
        <v>0</v>
      </c>
      <c r="DV73" s="371">
        <f t="shared" si="49"/>
        <v>0</v>
      </c>
      <c r="DW73" s="371">
        <f t="shared" si="50"/>
        <v>0</v>
      </c>
      <c r="DX73" s="371">
        <f t="shared" si="51"/>
        <v>0</v>
      </c>
      <c r="DY73" s="371">
        <f t="shared" si="52"/>
        <v>0</v>
      </c>
      <c r="DZ73" s="371">
        <f t="shared" si="53"/>
        <v>0</v>
      </c>
      <c r="EA73" s="371">
        <f t="shared" si="54"/>
        <v>0</v>
      </c>
      <c r="EB73" s="371">
        <f t="shared" si="55"/>
        <v>0</v>
      </c>
      <c r="EC73" s="371">
        <f t="shared" si="56"/>
        <v>0</v>
      </c>
      <c r="ED73" s="371">
        <f t="shared" si="57"/>
        <v>0</v>
      </c>
      <c r="EE73" s="371">
        <f t="shared" si="58"/>
        <v>0</v>
      </c>
      <c r="EF73" s="371">
        <f t="shared" si="59"/>
        <v>0</v>
      </c>
      <c r="EG73" s="371">
        <f t="shared" si="60"/>
        <v>0</v>
      </c>
      <c r="EH73" s="371">
        <f t="shared" si="61"/>
        <v>0</v>
      </c>
      <c r="EI73" s="371">
        <f t="shared" si="62"/>
        <v>0</v>
      </c>
      <c r="EJ73" s="371">
        <f t="shared" si="63"/>
        <v>0</v>
      </c>
      <c r="EK73" s="56" t="s">
        <v>710</v>
      </c>
    </row>
    <row r="74" spans="1:141" ht="54" customHeight="1">
      <c r="A74" s="37">
        <f>IF('JLA事務局用　※触らないで下さい'!$A$6="","",'JLA事務局用　※触らないで下さい'!$A$6)</f>
      </c>
      <c r="B74" s="171"/>
      <c r="C74" s="58">
        <f t="shared" si="64"/>
      </c>
      <c r="D74" s="58">
        <f t="shared" si="65"/>
      </c>
      <c r="E74" s="195">
        <f>'JLA事務局用　※触らないで下さい'!$B$6</f>
        <v>0</v>
      </c>
      <c r="F74" s="195">
        <f>'JLA事務局用　※触らないで下さい'!$C$6</f>
        <v>0</v>
      </c>
      <c r="G74" s="37" t="str">
        <f t="shared" si="98"/>
        <v>男</v>
      </c>
      <c r="H74" s="171" t="str">
        <f t="shared" si="99"/>
        <v>1900/01/00</v>
      </c>
      <c r="I74" s="37"/>
      <c r="J74" s="37">
        <f t="shared" si="100"/>
      </c>
      <c r="K74" s="37"/>
      <c r="L74" s="37"/>
      <c r="M74" s="57">
        <f t="shared" si="101"/>
      </c>
      <c r="N74" s="37" t="e">
        <f>JLA事務局用　※触らないで下さい!#REF!</f>
        <v>#REF!</v>
      </c>
      <c r="O74" s="37" t="e">
        <f>JLA事務局用　※触らないで下さい!#REF!</f>
        <v>#REF!</v>
      </c>
      <c r="P74" s="37"/>
      <c r="Q74" s="37"/>
      <c r="R74" s="37">
        <v>1</v>
      </c>
      <c r="S74" s="37" t="str">
        <f t="shared" si="66"/>
        <v>障害物ｽｲﾑ
200m</v>
      </c>
      <c r="T74" s="37" t="str">
        <f t="shared" si="102"/>
        <v>:.</v>
      </c>
      <c r="U74" s="37" t="str">
        <f t="shared" si="67"/>
        <v>ﾏﾈｷﾝｷｬﾘｰ
50m</v>
      </c>
      <c r="V74" s="37" t="str">
        <f t="shared" si="103"/>
        <v>:.</v>
      </c>
      <c r="W74" s="37" t="str">
        <f t="shared" si="68"/>
        <v>ﾚｽｷｭｰﾒﾄﾞﾚｰ100m</v>
      </c>
      <c r="X74" s="37" t="str">
        <f t="shared" si="104"/>
        <v>:.</v>
      </c>
      <c r="Y74" s="37" t="str">
        <f t="shared" si="69"/>
        <v>ﾏﾈｷﾝｷｬﾘｰ･
ｳｨｽﾞﾌｨﾝ
100m</v>
      </c>
      <c r="Z74" s="37" t="str">
        <f t="shared" si="105"/>
        <v>:.</v>
      </c>
      <c r="AA74" s="37" t="str">
        <f t="shared" si="70"/>
        <v>ﾏﾈｷﾝﾄｳ･
ｳｨｽﾞﾌｨﾝ
100m</v>
      </c>
      <c r="AB74" s="37" t="str">
        <f t="shared" si="106"/>
        <v>:.</v>
      </c>
      <c r="AC74" s="37" t="str">
        <f t="shared" si="71"/>
        <v>ｽｰﾊﾟｰﾗｲﾌｾｰﾊﾞｰ
200m</v>
      </c>
      <c r="AD74" s="37" t="str">
        <f t="shared" si="107"/>
        <v>:.</v>
      </c>
      <c r="AE74" s="37" t="e">
        <f>IF(AF74="","",#REF!)</f>
        <v>#REF!</v>
      </c>
      <c r="AF74" s="37" t="e">
        <f>IF(#REF!="","",#REF!)</f>
        <v>#REF!</v>
      </c>
      <c r="AG74" s="37"/>
      <c r="AH74" s="37"/>
      <c r="AI74" s="37"/>
      <c r="AJ74" s="37"/>
      <c r="AK74" s="37"/>
      <c r="AL74" s="37"/>
      <c r="AM74" s="37"/>
      <c r="AN74" s="57" t="s">
        <v>893</v>
      </c>
      <c r="AO74" s="219"/>
      <c r="AP74" s="220"/>
      <c r="AQ74" s="219"/>
      <c r="AR74" s="220"/>
      <c r="AS74" s="37" t="s">
        <v>25</v>
      </c>
      <c r="AT74" s="36"/>
      <c r="AU74" s="36"/>
      <c r="AV74" s="34"/>
      <c r="AW74" s="34"/>
      <c r="AX74" s="34"/>
      <c r="AY74" s="284"/>
      <c r="AZ74" s="34"/>
      <c r="BA74" s="34"/>
      <c r="BB74" s="34"/>
      <c r="BC74" s="35"/>
      <c r="BD74" s="37">
        <f>IF(BC74="","",DATEDIF(BC74,'様式 A-4（チーム情報・チームＰＲ）'!$G$2,"Y"))</f>
      </c>
      <c r="BE74" s="287"/>
      <c r="BF74" s="312"/>
      <c r="BG74" s="37"/>
      <c r="BH74" s="58"/>
      <c r="BI74" s="289"/>
      <c r="BJ74" s="309" t="s">
        <v>689</v>
      </c>
      <c r="BK74" s="290"/>
      <c r="BL74" s="309" t="s">
        <v>690</v>
      </c>
      <c r="BM74" s="291"/>
      <c r="BN74" s="289"/>
      <c r="BO74" s="309" t="s">
        <v>689</v>
      </c>
      <c r="BP74" s="290"/>
      <c r="BQ74" s="309" t="s">
        <v>690</v>
      </c>
      <c r="BR74" s="291"/>
      <c r="BS74" s="289"/>
      <c r="BT74" s="309" t="s">
        <v>689</v>
      </c>
      <c r="BU74" s="290"/>
      <c r="BV74" s="309" t="s">
        <v>690</v>
      </c>
      <c r="BW74" s="291"/>
      <c r="BX74" s="289"/>
      <c r="BY74" s="309" t="s">
        <v>689</v>
      </c>
      <c r="BZ74" s="290"/>
      <c r="CA74" s="309" t="s">
        <v>690</v>
      </c>
      <c r="CB74" s="291"/>
      <c r="CC74" s="289"/>
      <c r="CD74" s="309" t="s">
        <v>689</v>
      </c>
      <c r="CE74" s="290"/>
      <c r="CF74" s="309" t="s">
        <v>690</v>
      </c>
      <c r="CG74" s="291"/>
      <c r="CH74" s="289"/>
      <c r="CI74" s="309" t="s">
        <v>689</v>
      </c>
      <c r="CJ74" s="290"/>
      <c r="CK74" s="309" t="s">
        <v>690</v>
      </c>
      <c r="CL74" s="291"/>
      <c r="CM74" s="203"/>
      <c r="CN74" s="203"/>
      <c r="CO74" s="204"/>
      <c r="CP74" s="313" t="str">
        <f t="shared" si="108"/>
        <v>:.</v>
      </c>
      <c r="CQ74" s="313" t="str">
        <f t="shared" si="109"/>
        <v>:.</v>
      </c>
      <c r="CR74" s="313" t="str">
        <f t="shared" si="110"/>
        <v>:.</v>
      </c>
      <c r="CS74" s="313" t="str">
        <f t="shared" si="111"/>
        <v>:.</v>
      </c>
      <c r="CT74" s="313" t="str">
        <f t="shared" si="112"/>
        <v>:.</v>
      </c>
      <c r="CU74" s="313" t="str">
        <f t="shared" si="113"/>
        <v>:.</v>
      </c>
      <c r="CV74" s="314">
        <f t="shared" si="74"/>
        <v>1</v>
      </c>
      <c r="CW74" s="314">
        <f t="shared" si="75"/>
        <v>1</v>
      </c>
      <c r="CX74" s="314">
        <f t="shared" si="76"/>
        <v>1</v>
      </c>
      <c r="CY74" s="314">
        <f t="shared" si="77"/>
        <v>1</v>
      </c>
      <c r="CZ74" s="314">
        <f t="shared" si="78"/>
        <v>1</v>
      </c>
      <c r="DA74" s="314">
        <f t="shared" si="79"/>
        <v>1</v>
      </c>
      <c r="DB74" s="315">
        <f t="shared" si="114"/>
        <v>6</v>
      </c>
      <c r="DC74" s="37">
        <f t="shared" si="115"/>
        <v>0</v>
      </c>
      <c r="DD74" s="59">
        <f t="shared" si="116"/>
        <v>0</v>
      </c>
      <c r="DE74" s="59">
        <f t="shared" si="117"/>
        <v>0</v>
      </c>
      <c r="DG74" s="371">
        <f t="shared" si="34"/>
        <v>0</v>
      </c>
      <c r="DH74" s="371">
        <f t="shared" si="35"/>
        <v>0</v>
      </c>
      <c r="DI74" s="371">
        <f t="shared" si="36"/>
        <v>0</v>
      </c>
      <c r="DJ74" s="371">
        <f t="shared" si="37"/>
        <v>0</v>
      </c>
      <c r="DK74" s="371">
        <f t="shared" si="38"/>
        <v>0</v>
      </c>
      <c r="DL74" s="371">
        <f t="shared" si="39"/>
        <v>0</v>
      </c>
      <c r="DM74" s="371">
        <f t="shared" si="40"/>
        <v>0</v>
      </c>
      <c r="DN74" s="371">
        <f t="shared" si="41"/>
        <v>0</v>
      </c>
      <c r="DO74" s="371">
        <f t="shared" si="42"/>
        <v>0</v>
      </c>
      <c r="DP74" s="371">
        <f t="shared" si="43"/>
        <v>0</v>
      </c>
      <c r="DQ74" s="371">
        <f t="shared" si="44"/>
        <v>0</v>
      </c>
      <c r="DR74" s="371">
        <f t="shared" si="45"/>
        <v>0</v>
      </c>
      <c r="DS74" s="371">
        <f t="shared" si="46"/>
        <v>0</v>
      </c>
      <c r="DT74" s="371">
        <f t="shared" si="47"/>
        <v>0</v>
      </c>
      <c r="DU74" s="371">
        <f t="shared" si="48"/>
        <v>0</v>
      </c>
      <c r="DV74" s="371">
        <f t="shared" si="49"/>
        <v>0</v>
      </c>
      <c r="DW74" s="371">
        <f t="shared" si="50"/>
        <v>0</v>
      </c>
      <c r="DX74" s="371">
        <f t="shared" si="51"/>
        <v>0</v>
      </c>
      <c r="DY74" s="371">
        <f t="shared" si="52"/>
        <v>0</v>
      </c>
      <c r="DZ74" s="371">
        <f t="shared" si="53"/>
        <v>0</v>
      </c>
      <c r="EA74" s="371">
        <f t="shared" si="54"/>
        <v>0</v>
      </c>
      <c r="EB74" s="371">
        <f t="shared" si="55"/>
        <v>0</v>
      </c>
      <c r="EC74" s="371">
        <f t="shared" si="56"/>
        <v>0</v>
      </c>
      <c r="ED74" s="371">
        <f t="shared" si="57"/>
        <v>0</v>
      </c>
      <c r="EE74" s="371">
        <f t="shared" si="58"/>
        <v>0</v>
      </c>
      <c r="EF74" s="371">
        <f t="shared" si="59"/>
        <v>0</v>
      </c>
      <c r="EG74" s="371">
        <f t="shared" si="60"/>
        <v>0</v>
      </c>
      <c r="EH74" s="371">
        <f t="shared" si="61"/>
        <v>0</v>
      </c>
      <c r="EI74" s="371">
        <f t="shared" si="62"/>
        <v>0</v>
      </c>
      <c r="EJ74" s="371">
        <f t="shared" si="63"/>
        <v>0</v>
      </c>
      <c r="EK74" s="56" t="s">
        <v>711</v>
      </c>
    </row>
    <row r="75" spans="1:141" ht="54" customHeight="1">
      <c r="A75" s="37">
        <f>IF('JLA事務局用　※触らないで下さい'!$A$6="","",'JLA事務局用　※触らないで下さい'!$A$6)</f>
      </c>
      <c r="B75" s="171"/>
      <c r="C75" s="58">
        <f t="shared" si="64"/>
      </c>
      <c r="D75" s="58">
        <f t="shared" si="65"/>
      </c>
      <c r="E75" s="195">
        <f>'JLA事務局用　※触らないで下さい'!$B$6</f>
        <v>0</v>
      </c>
      <c r="F75" s="195">
        <f>'JLA事務局用　※触らないで下さい'!$C$6</f>
        <v>0</v>
      </c>
      <c r="G75" s="37" t="str">
        <f t="shared" si="98"/>
        <v>男</v>
      </c>
      <c r="H75" s="171" t="str">
        <f t="shared" si="99"/>
        <v>1900/01/00</v>
      </c>
      <c r="I75" s="37"/>
      <c r="J75" s="37">
        <f t="shared" si="100"/>
      </c>
      <c r="K75" s="37"/>
      <c r="L75" s="37"/>
      <c r="M75" s="57">
        <f t="shared" si="101"/>
      </c>
      <c r="N75" s="37" t="e">
        <f>JLA事務局用　※触らないで下さい!#REF!</f>
        <v>#REF!</v>
      </c>
      <c r="O75" s="37" t="e">
        <f>JLA事務局用　※触らないで下さい!#REF!</f>
        <v>#REF!</v>
      </c>
      <c r="P75" s="37"/>
      <c r="Q75" s="37"/>
      <c r="R75" s="37">
        <v>1</v>
      </c>
      <c r="S75" s="37" t="str">
        <f t="shared" si="66"/>
        <v>障害物ｽｲﾑ
200m</v>
      </c>
      <c r="T75" s="37" t="str">
        <f t="shared" si="102"/>
        <v>:.</v>
      </c>
      <c r="U75" s="37" t="str">
        <f t="shared" si="67"/>
        <v>ﾏﾈｷﾝｷｬﾘｰ
50m</v>
      </c>
      <c r="V75" s="37" t="str">
        <f t="shared" si="103"/>
        <v>:.</v>
      </c>
      <c r="W75" s="37" t="str">
        <f t="shared" si="68"/>
        <v>ﾚｽｷｭｰﾒﾄﾞﾚｰ100m</v>
      </c>
      <c r="X75" s="37" t="str">
        <f t="shared" si="104"/>
        <v>:.</v>
      </c>
      <c r="Y75" s="37" t="str">
        <f t="shared" si="69"/>
        <v>ﾏﾈｷﾝｷｬﾘｰ･
ｳｨｽﾞﾌｨﾝ
100m</v>
      </c>
      <c r="Z75" s="37" t="str">
        <f t="shared" si="105"/>
        <v>:.</v>
      </c>
      <c r="AA75" s="37" t="str">
        <f t="shared" si="70"/>
        <v>ﾏﾈｷﾝﾄｳ･
ｳｨｽﾞﾌｨﾝ
100m</v>
      </c>
      <c r="AB75" s="37" t="str">
        <f t="shared" si="106"/>
        <v>:.</v>
      </c>
      <c r="AC75" s="37" t="str">
        <f t="shared" si="71"/>
        <v>ｽｰﾊﾟｰﾗｲﾌｾｰﾊﾞｰ
200m</v>
      </c>
      <c r="AD75" s="37" t="str">
        <f t="shared" si="107"/>
        <v>:.</v>
      </c>
      <c r="AE75" s="37" t="e">
        <f>IF(AF75="","",#REF!)</f>
        <v>#REF!</v>
      </c>
      <c r="AF75" s="37" t="e">
        <f>IF(#REF!="","",#REF!)</f>
        <v>#REF!</v>
      </c>
      <c r="AG75" s="37"/>
      <c r="AH75" s="37"/>
      <c r="AI75" s="37"/>
      <c r="AJ75" s="37"/>
      <c r="AK75" s="37"/>
      <c r="AL75" s="37"/>
      <c r="AM75" s="37"/>
      <c r="AN75" s="57" t="s">
        <v>894</v>
      </c>
      <c r="AO75" s="219"/>
      <c r="AP75" s="220"/>
      <c r="AQ75" s="219"/>
      <c r="AR75" s="220"/>
      <c r="AS75" s="37" t="s">
        <v>25</v>
      </c>
      <c r="AT75" s="36"/>
      <c r="AU75" s="36"/>
      <c r="AV75" s="34"/>
      <c r="AW75" s="34"/>
      <c r="AX75" s="34"/>
      <c r="AY75" s="284"/>
      <c r="AZ75" s="34"/>
      <c r="BA75" s="34"/>
      <c r="BB75" s="34"/>
      <c r="BC75" s="35"/>
      <c r="BD75" s="37">
        <f>IF(BC75="","",DATEDIF(BC75,'様式 A-4（チーム情報・チームＰＲ）'!$G$2,"Y"))</f>
      </c>
      <c r="BE75" s="287"/>
      <c r="BF75" s="312"/>
      <c r="BG75" s="37"/>
      <c r="BH75" s="58"/>
      <c r="BI75" s="289"/>
      <c r="BJ75" s="309" t="s">
        <v>689</v>
      </c>
      <c r="BK75" s="290"/>
      <c r="BL75" s="309" t="s">
        <v>690</v>
      </c>
      <c r="BM75" s="291"/>
      <c r="BN75" s="289"/>
      <c r="BO75" s="309" t="s">
        <v>689</v>
      </c>
      <c r="BP75" s="290"/>
      <c r="BQ75" s="309" t="s">
        <v>690</v>
      </c>
      <c r="BR75" s="291"/>
      <c r="BS75" s="289"/>
      <c r="BT75" s="309" t="s">
        <v>689</v>
      </c>
      <c r="BU75" s="290"/>
      <c r="BV75" s="309" t="s">
        <v>690</v>
      </c>
      <c r="BW75" s="291"/>
      <c r="BX75" s="289"/>
      <c r="BY75" s="309" t="s">
        <v>689</v>
      </c>
      <c r="BZ75" s="290"/>
      <c r="CA75" s="309" t="s">
        <v>690</v>
      </c>
      <c r="CB75" s="291"/>
      <c r="CC75" s="289"/>
      <c r="CD75" s="309" t="s">
        <v>689</v>
      </c>
      <c r="CE75" s="290"/>
      <c r="CF75" s="309" t="s">
        <v>690</v>
      </c>
      <c r="CG75" s="291"/>
      <c r="CH75" s="289"/>
      <c r="CI75" s="309" t="s">
        <v>689</v>
      </c>
      <c r="CJ75" s="290"/>
      <c r="CK75" s="309" t="s">
        <v>690</v>
      </c>
      <c r="CL75" s="291"/>
      <c r="CM75" s="203"/>
      <c r="CN75" s="203"/>
      <c r="CO75" s="204"/>
      <c r="CP75" s="313" t="str">
        <f t="shared" si="108"/>
        <v>:.</v>
      </c>
      <c r="CQ75" s="313" t="str">
        <f t="shared" si="109"/>
        <v>:.</v>
      </c>
      <c r="CR75" s="313" t="str">
        <f t="shared" si="110"/>
        <v>:.</v>
      </c>
      <c r="CS75" s="313" t="str">
        <f t="shared" si="111"/>
        <v>:.</v>
      </c>
      <c r="CT75" s="313" t="str">
        <f t="shared" si="112"/>
        <v>:.</v>
      </c>
      <c r="CU75" s="313" t="str">
        <f t="shared" si="113"/>
        <v>:.</v>
      </c>
      <c r="CV75" s="314">
        <f t="shared" si="74"/>
        <v>1</v>
      </c>
      <c r="CW75" s="314">
        <f t="shared" si="75"/>
        <v>1</v>
      </c>
      <c r="CX75" s="314">
        <f t="shared" si="76"/>
        <v>1</v>
      </c>
      <c r="CY75" s="314">
        <f t="shared" si="77"/>
        <v>1</v>
      </c>
      <c r="CZ75" s="314">
        <f t="shared" si="78"/>
        <v>1</v>
      </c>
      <c r="DA75" s="314">
        <f t="shared" si="79"/>
        <v>1</v>
      </c>
      <c r="DB75" s="315">
        <f t="shared" si="114"/>
        <v>6</v>
      </c>
      <c r="DC75" s="37">
        <f t="shared" si="115"/>
        <v>0</v>
      </c>
      <c r="DD75" s="59">
        <f t="shared" si="116"/>
        <v>0</v>
      </c>
      <c r="DE75" s="59">
        <f t="shared" si="117"/>
        <v>0</v>
      </c>
      <c r="DG75" s="371">
        <f t="shared" si="34"/>
        <v>0</v>
      </c>
      <c r="DH75" s="371">
        <f t="shared" si="35"/>
        <v>0</v>
      </c>
      <c r="DI75" s="371">
        <f t="shared" si="36"/>
        <v>0</v>
      </c>
      <c r="DJ75" s="371">
        <f t="shared" si="37"/>
        <v>0</v>
      </c>
      <c r="DK75" s="371">
        <f t="shared" si="38"/>
        <v>0</v>
      </c>
      <c r="DL75" s="371">
        <f t="shared" si="39"/>
        <v>0</v>
      </c>
      <c r="DM75" s="371">
        <f t="shared" si="40"/>
        <v>0</v>
      </c>
      <c r="DN75" s="371">
        <f t="shared" si="41"/>
        <v>0</v>
      </c>
      <c r="DO75" s="371">
        <f t="shared" si="42"/>
        <v>0</v>
      </c>
      <c r="DP75" s="371">
        <f t="shared" si="43"/>
        <v>0</v>
      </c>
      <c r="DQ75" s="371">
        <f t="shared" si="44"/>
        <v>0</v>
      </c>
      <c r="DR75" s="371">
        <f t="shared" si="45"/>
        <v>0</v>
      </c>
      <c r="DS75" s="371">
        <f t="shared" si="46"/>
        <v>0</v>
      </c>
      <c r="DT75" s="371">
        <f t="shared" si="47"/>
        <v>0</v>
      </c>
      <c r="DU75" s="371">
        <f t="shared" si="48"/>
        <v>0</v>
      </c>
      <c r="DV75" s="371">
        <f t="shared" si="49"/>
        <v>0</v>
      </c>
      <c r="DW75" s="371">
        <f t="shared" si="50"/>
        <v>0</v>
      </c>
      <c r="DX75" s="371">
        <f t="shared" si="51"/>
        <v>0</v>
      </c>
      <c r="DY75" s="371">
        <f t="shared" si="52"/>
        <v>0</v>
      </c>
      <c r="DZ75" s="371">
        <f t="shared" si="53"/>
        <v>0</v>
      </c>
      <c r="EA75" s="371">
        <f t="shared" si="54"/>
        <v>0</v>
      </c>
      <c r="EB75" s="371">
        <f t="shared" si="55"/>
        <v>0</v>
      </c>
      <c r="EC75" s="371">
        <f t="shared" si="56"/>
        <v>0</v>
      </c>
      <c r="ED75" s="371">
        <f t="shared" si="57"/>
        <v>0</v>
      </c>
      <c r="EE75" s="371">
        <f t="shared" si="58"/>
        <v>0</v>
      </c>
      <c r="EF75" s="371">
        <f t="shared" si="59"/>
        <v>0</v>
      </c>
      <c r="EG75" s="371">
        <f t="shared" si="60"/>
        <v>0</v>
      </c>
      <c r="EH75" s="371">
        <f t="shared" si="61"/>
        <v>0</v>
      </c>
      <c r="EI75" s="371">
        <f t="shared" si="62"/>
        <v>0</v>
      </c>
      <c r="EJ75" s="371">
        <f t="shared" si="63"/>
        <v>0</v>
      </c>
      <c r="EK75" s="56" t="s">
        <v>712</v>
      </c>
    </row>
    <row r="76" spans="1:141" ht="54" customHeight="1">
      <c r="A76" s="37">
        <f>IF('JLA事務局用　※触らないで下さい'!$A$6="","",'JLA事務局用　※触らないで下さい'!$A$6)</f>
      </c>
      <c r="B76" s="171"/>
      <c r="C76" s="58">
        <f t="shared" si="64"/>
      </c>
      <c r="D76" s="58">
        <f t="shared" si="65"/>
      </c>
      <c r="E76" s="195">
        <f>'JLA事務局用　※触らないで下さい'!$B$6</f>
        <v>0</v>
      </c>
      <c r="F76" s="195">
        <f>'JLA事務局用　※触らないで下さい'!$C$6</f>
        <v>0</v>
      </c>
      <c r="G76" s="37" t="str">
        <f t="shared" si="98"/>
        <v>男</v>
      </c>
      <c r="H76" s="171" t="str">
        <f t="shared" si="99"/>
        <v>1900/01/00</v>
      </c>
      <c r="I76" s="37"/>
      <c r="J76" s="37">
        <f t="shared" si="100"/>
      </c>
      <c r="K76" s="37"/>
      <c r="L76" s="37"/>
      <c r="M76" s="57">
        <f t="shared" si="101"/>
      </c>
      <c r="N76" s="37" t="e">
        <f>JLA事務局用　※触らないで下さい!#REF!</f>
        <v>#REF!</v>
      </c>
      <c r="O76" s="37" t="e">
        <f>JLA事務局用　※触らないで下さい!#REF!</f>
        <v>#REF!</v>
      </c>
      <c r="P76" s="37"/>
      <c r="Q76" s="37"/>
      <c r="R76" s="37">
        <v>1</v>
      </c>
      <c r="S76" s="37" t="str">
        <f t="shared" si="66"/>
        <v>障害物ｽｲﾑ
200m</v>
      </c>
      <c r="T76" s="37" t="str">
        <f t="shared" si="102"/>
        <v>:.</v>
      </c>
      <c r="U76" s="37" t="str">
        <f t="shared" si="67"/>
        <v>ﾏﾈｷﾝｷｬﾘｰ
50m</v>
      </c>
      <c r="V76" s="37" t="str">
        <f t="shared" si="103"/>
        <v>:.</v>
      </c>
      <c r="W76" s="37" t="str">
        <f t="shared" si="68"/>
        <v>ﾚｽｷｭｰﾒﾄﾞﾚｰ100m</v>
      </c>
      <c r="X76" s="37" t="str">
        <f t="shared" si="104"/>
        <v>:.</v>
      </c>
      <c r="Y76" s="37" t="str">
        <f t="shared" si="69"/>
        <v>ﾏﾈｷﾝｷｬﾘｰ･
ｳｨｽﾞﾌｨﾝ
100m</v>
      </c>
      <c r="Z76" s="37" t="str">
        <f t="shared" si="105"/>
        <v>:.</v>
      </c>
      <c r="AA76" s="37" t="str">
        <f t="shared" si="70"/>
        <v>ﾏﾈｷﾝﾄｳ･
ｳｨｽﾞﾌｨﾝ
100m</v>
      </c>
      <c r="AB76" s="37" t="str">
        <f t="shared" si="106"/>
        <v>:.</v>
      </c>
      <c r="AC76" s="37" t="str">
        <f t="shared" si="71"/>
        <v>ｽｰﾊﾟｰﾗｲﾌｾｰﾊﾞｰ
200m</v>
      </c>
      <c r="AD76" s="37" t="str">
        <f t="shared" si="107"/>
        <v>:.</v>
      </c>
      <c r="AE76" s="37" t="e">
        <f>IF(AF76="","",#REF!)</f>
        <v>#REF!</v>
      </c>
      <c r="AF76" s="37" t="e">
        <f>IF(#REF!="","",#REF!)</f>
        <v>#REF!</v>
      </c>
      <c r="AG76" s="37"/>
      <c r="AH76" s="37"/>
      <c r="AI76" s="37"/>
      <c r="AJ76" s="37"/>
      <c r="AK76" s="37"/>
      <c r="AL76" s="37"/>
      <c r="AM76" s="37"/>
      <c r="AN76" s="57" t="s">
        <v>895</v>
      </c>
      <c r="AO76" s="219"/>
      <c r="AP76" s="220"/>
      <c r="AQ76" s="219"/>
      <c r="AR76" s="220"/>
      <c r="AS76" s="37" t="s">
        <v>25</v>
      </c>
      <c r="AT76" s="36"/>
      <c r="AU76" s="36"/>
      <c r="AV76" s="34"/>
      <c r="AW76" s="34"/>
      <c r="AX76" s="34"/>
      <c r="AY76" s="284"/>
      <c r="AZ76" s="34"/>
      <c r="BA76" s="34"/>
      <c r="BB76" s="34"/>
      <c r="BC76" s="35"/>
      <c r="BD76" s="37">
        <f>IF(BC76="","",DATEDIF(BC76,'様式 A-4（チーム情報・チームＰＲ）'!$G$2,"Y"))</f>
      </c>
      <c r="BE76" s="287"/>
      <c r="BF76" s="312"/>
      <c r="BG76" s="37"/>
      <c r="BH76" s="58"/>
      <c r="BI76" s="289"/>
      <c r="BJ76" s="309" t="s">
        <v>689</v>
      </c>
      <c r="BK76" s="290"/>
      <c r="BL76" s="309" t="s">
        <v>690</v>
      </c>
      <c r="BM76" s="291"/>
      <c r="BN76" s="289"/>
      <c r="BO76" s="309" t="s">
        <v>689</v>
      </c>
      <c r="BP76" s="290"/>
      <c r="BQ76" s="309" t="s">
        <v>690</v>
      </c>
      <c r="BR76" s="291"/>
      <c r="BS76" s="289"/>
      <c r="BT76" s="309" t="s">
        <v>689</v>
      </c>
      <c r="BU76" s="290"/>
      <c r="BV76" s="309" t="s">
        <v>690</v>
      </c>
      <c r="BW76" s="291"/>
      <c r="BX76" s="289"/>
      <c r="BY76" s="309" t="s">
        <v>689</v>
      </c>
      <c r="BZ76" s="290"/>
      <c r="CA76" s="309" t="s">
        <v>690</v>
      </c>
      <c r="CB76" s="291"/>
      <c r="CC76" s="289"/>
      <c r="CD76" s="309" t="s">
        <v>689</v>
      </c>
      <c r="CE76" s="290"/>
      <c r="CF76" s="309" t="s">
        <v>690</v>
      </c>
      <c r="CG76" s="291"/>
      <c r="CH76" s="289"/>
      <c r="CI76" s="309" t="s">
        <v>689</v>
      </c>
      <c r="CJ76" s="290"/>
      <c r="CK76" s="309" t="s">
        <v>690</v>
      </c>
      <c r="CL76" s="291"/>
      <c r="CM76" s="203"/>
      <c r="CN76" s="203"/>
      <c r="CO76" s="204"/>
      <c r="CP76" s="313" t="str">
        <f t="shared" si="108"/>
        <v>:.</v>
      </c>
      <c r="CQ76" s="313" t="str">
        <f t="shared" si="109"/>
        <v>:.</v>
      </c>
      <c r="CR76" s="313" t="str">
        <f t="shared" si="110"/>
        <v>:.</v>
      </c>
      <c r="CS76" s="313" t="str">
        <f t="shared" si="111"/>
        <v>:.</v>
      </c>
      <c r="CT76" s="313" t="str">
        <f t="shared" si="112"/>
        <v>:.</v>
      </c>
      <c r="CU76" s="313" t="str">
        <f t="shared" si="113"/>
        <v>:.</v>
      </c>
      <c r="CV76" s="314">
        <f t="shared" si="74"/>
        <v>1</v>
      </c>
      <c r="CW76" s="314">
        <f t="shared" si="75"/>
        <v>1</v>
      </c>
      <c r="CX76" s="314">
        <f t="shared" si="76"/>
        <v>1</v>
      </c>
      <c r="CY76" s="314">
        <f t="shared" si="77"/>
        <v>1</v>
      </c>
      <c r="CZ76" s="314">
        <f t="shared" si="78"/>
        <v>1</v>
      </c>
      <c r="DA76" s="314">
        <f t="shared" si="79"/>
        <v>1</v>
      </c>
      <c r="DB76" s="315">
        <f t="shared" si="114"/>
        <v>6</v>
      </c>
      <c r="DC76" s="37">
        <f t="shared" si="115"/>
        <v>0</v>
      </c>
      <c r="DD76" s="59">
        <f t="shared" si="116"/>
        <v>0</v>
      </c>
      <c r="DE76" s="59">
        <f t="shared" si="117"/>
        <v>0</v>
      </c>
      <c r="DG76" s="371">
        <f aca="true" t="shared" si="118" ref="DG76:DG99">_xlfn.COUNTIFS(AY76,"学生
(資格有り)",CV76,"0")</f>
        <v>0</v>
      </c>
      <c r="DH76" s="371">
        <f aca="true" t="shared" si="119" ref="DH76:DH99">_xlfn.COUNTIFS(AY76,"学生
(資格無し・ｵｰﾌﾟﾝ参加)",CV76,"0")</f>
        <v>0</v>
      </c>
      <c r="DI76" s="371">
        <f aca="true" t="shared" si="120" ref="DI76:DI99">_xlfn.COUNTIFS(AY76,"ｵｰﾌﾟﾝ参加・
一般",CV76,"0")</f>
        <v>0</v>
      </c>
      <c r="DJ76" s="371">
        <f aca="true" t="shared" si="121" ref="DJ76:DJ99">_xlfn.COUNTIFS(AY76,"ｵｰﾌﾟﾝ参加・
高校生",CV76,"0")</f>
        <v>0</v>
      </c>
      <c r="DK76" s="371">
        <f aca="true" t="shared" si="122" ref="DK76:DK99">_xlfn.COUNTIFS(AY76,"ｵｰﾌﾟﾝ参加・
中学生",CV76,"0")</f>
        <v>0</v>
      </c>
      <c r="DL76" s="371">
        <f aca="true" t="shared" si="123" ref="DL76:DL99">_xlfn.COUNTIFS(AY76,"学生
(資格有り)",CW76,"0")</f>
        <v>0</v>
      </c>
      <c r="DM76" s="371">
        <f aca="true" t="shared" si="124" ref="DM76:DM99">_xlfn.COUNTIFS(AY76,"学生
(資格無し・ｵｰﾌﾟﾝ参加)",CW76,"0")</f>
        <v>0</v>
      </c>
      <c r="DN76" s="371">
        <f aca="true" t="shared" si="125" ref="DN76:DN99">_xlfn.COUNTIFS(AY76,"社会人
(ｵｰﾌﾟﾝ参加)",CW76,"0")</f>
        <v>0</v>
      </c>
      <c r="DO76" s="371">
        <f aca="true" t="shared" si="126" ref="DO76:DO99">_xlfn.COUNTIFS(AY76,"高校生
(ｵｰﾌﾟﾝ参加)",CW76,"0")</f>
        <v>0</v>
      </c>
      <c r="DP76" s="371">
        <f aca="true" t="shared" si="127" ref="DP76:DP99">_xlfn.COUNTIFS(AY76,"中学生
(ｵｰﾌﾟﾝ参加)",CW76,"0")</f>
        <v>0</v>
      </c>
      <c r="DQ76" s="371">
        <f aca="true" t="shared" si="128" ref="DQ76:DQ99">_xlfn.COUNTIFS(AY76,"学生
(資格有り)",CX76,"0")</f>
        <v>0</v>
      </c>
      <c r="DR76" s="371">
        <f aca="true" t="shared" si="129" ref="DR76:DR99">_xlfn.COUNTIFS(AY76,"学生
(資格無し・ｵｰﾌﾟﾝ参加)",CX76,"0")</f>
        <v>0</v>
      </c>
      <c r="DS76" s="371">
        <f aca="true" t="shared" si="130" ref="DS76:DS99">_xlfn.COUNTIFS(AY76,"社会人
(ｵｰﾌﾟﾝ参加)",CX76,"0")</f>
        <v>0</v>
      </c>
      <c r="DT76" s="371">
        <f aca="true" t="shared" si="131" ref="DT76:DT99">_xlfn.COUNTIFS(AY76,"高校生
(ｵｰﾌﾟﾝ参加)",CX76,"0")</f>
        <v>0</v>
      </c>
      <c r="DU76" s="371">
        <f aca="true" t="shared" si="132" ref="DU76:DU99">_xlfn.COUNTIFS(AY76,"中学生
(ｵｰﾌﾟﾝ参加)",CX76,"0")</f>
        <v>0</v>
      </c>
      <c r="DV76" s="371">
        <f aca="true" t="shared" si="133" ref="DV76:DV99">_xlfn.COUNTIFS(AY76,"学生
(資格有り)",CY76,"0")</f>
        <v>0</v>
      </c>
      <c r="DW76" s="371">
        <f aca="true" t="shared" si="134" ref="DW76:DW99">_xlfn.COUNTIFS(AY76,"学生
(資格無し・ｵｰﾌﾟﾝ参加)",CY76,"0")</f>
        <v>0</v>
      </c>
      <c r="DX76" s="371">
        <f aca="true" t="shared" si="135" ref="DX76:DX99">_xlfn.COUNTIFS(AY76,"社会人
(ｵｰﾌﾟﾝ参加)",CY76,"0")</f>
        <v>0</v>
      </c>
      <c r="DY76" s="371">
        <f aca="true" t="shared" si="136" ref="DY76:DY99">_xlfn.COUNTIFS(AY76,"高校生
(ｵｰﾌﾟﾝ参加)",CY76,"0")</f>
        <v>0</v>
      </c>
      <c r="DZ76" s="371">
        <f aca="true" t="shared" si="137" ref="DZ76:DZ99">_xlfn.COUNTIFS(AY76,"中学生
(ｵｰﾌﾟﾝ参加)",CY76,"0")</f>
        <v>0</v>
      </c>
      <c r="EA76" s="371">
        <f aca="true" t="shared" si="138" ref="EA76:EA99">_xlfn.COUNTIFS(AY76,"学生
(資格有り)",CZ76,"0")</f>
        <v>0</v>
      </c>
      <c r="EB76" s="371">
        <f aca="true" t="shared" si="139" ref="EB76:EB99">_xlfn.COUNTIFS(AY76,"学生
(資格無し・ｵｰﾌﾟﾝ参加)",CZ76,"0")</f>
        <v>0</v>
      </c>
      <c r="EC76" s="371">
        <f aca="true" t="shared" si="140" ref="EC76:EC99">_xlfn.COUNTIFS(AY76,"社会人
(ｵｰﾌﾟﾝ参加)",CZ76,"0")</f>
        <v>0</v>
      </c>
      <c r="ED76" s="371">
        <f aca="true" t="shared" si="141" ref="ED76:ED99">_xlfn.COUNTIFS(AY76,"高校生
(ｵｰﾌﾟﾝ参加)",CZ76,"0")</f>
        <v>0</v>
      </c>
      <c r="EE76" s="371">
        <f aca="true" t="shared" si="142" ref="EE76:EE99">_xlfn.COUNTIFS(AY76,"中学生
(ｵｰﾌﾟﾝ参加)",CZ76,"0")</f>
        <v>0</v>
      </c>
      <c r="EF76" s="371">
        <f aca="true" t="shared" si="143" ref="EF76:EF99">_xlfn.COUNTIFS(AY76,"学生
(資格有り)",DA76,"0")</f>
        <v>0</v>
      </c>
      <c r="EG76" s="371">
        <f aca="true" t="shared" si="144" ref="EG76:EG99">_xlfn.COUNTIFS(AY76,"学生
(資格無し・ｵｰﾌﾟﾝ参加)",DA76,"0")</f>
        <v>0</v>
      </c>
      <c r="EH76" s="371">
        <f aca="true" t="shared" si="145" ref="EH76:EH99">_xlfn.COUNTIFS(AY76,"社会人
(ｵｰﾌﾟﾝ参加)",DA76,"0")</f>
        <v>0</v>
      </c>
      <c r="EI76" s="371">
        <f aca="true" t="shared" si="146" ref="EI76:EI98">_xlfn.COUNTIFS(AY76,"高校生
(ｵｰﾌﾟﾝ参加)",DA76,"0")</f>
        <v>0</v>
      </c>
      <c r="EJ76" s="371">
        <f aca="true" t="shared" si="147" ref="EJ76:EJ98">_xlfn.COUNTIFS(AY76,"中学生
(ｵｰﾌﾟﾝ参加)",DA76,"0")</f>
        <v>0</v>
      </c>
      <c r="EK76" s="56" t="s">
        <v>713</v>
      </c>
    </row>
    <row r="77" spans="1:141" ht="54" customHeight="1">
      <c r="A77" s="37">
        <f>IF('JLA事務局用　※触らないで下さい'!$A$6="","",'JLA事務局用　※触らないで下さい'!$A$6)</f>
      </c>
      <c r="B77" s="171"/>
      <c r="C77" s="58">
        <f t="shared" si="64"/>
      </c>
      <c r="D77" s="58">
        <f t="shared" si="65"/>
      </c>
      <c r="E77" s="195">
        <f>'JLA事務局用　※触らないで下さい'!$B$6</f>
        <v>0</v>
      </c>
      <c r="F77" s="195">
        <f>'JLA事務局用　※触らないで下さい'!$C$6</f>
        <v>0</v>
      </c>
      <c r="G77" s="37" t="str">
        <f t="shared" si="98"/>
        <v>男</v>
      </c>
      <c r="H77" s="171" t="str">
        <f t="shared" si="99"/>
        <v>1900/01/00</v>
      </c>
      <c r="I77" s="37"/>
      <c r="J77" s="37">
        <f t="shared" si="100"/>
      </c>
      <c r="K77" s="37"/>
      <c r="L77" s="37"/>
      <c r="M77" s="57">
        <f t="shared" si="101"/>
      </c>
      <c r="N77" s="37" t="e">
        <f>JLA事務局用　※触らないで下さい!#REF!</f>
        <v>#REF!</v>
      </c>
      <c r="O77" s="37" t="e">
        <f>JLA事務局用　※触らないで下さい!#REF!</f>
        <v>#REF!</v>
      </c>
      <c r="P77" s="37"/>
      <c r="Q77" s="37"/>
      <c r="R77" s="37">
        <v>1</v>
      </c>
      <c r="S77" s="37" t="str">
        <f t="shared" si="66"/>
        <v>障害物ｽｲﾑ
200m</v>
      </c>
      <c r="T77" s="37" t="str">
        <f t="shared" si="102"/>
        <v>:.</v>
      </c>
      <c r="U77" s="37" t="str">
        <f t="shared" si="67"/>
        <v>ﾏﾈｷﾝｷｬﾘｰ
50m</v>
      </c>
      <c r="V77" s="37" t="str">
        <f t="shared" si="103"/>
        <v>:.</v>
      </c>
      <c r="W77" s="37" t="str">
        <f t="shared" si="68"/>
        <v>ﾚｽｷｭｰﾒﾄﾞﾚｰ100m</v>
      </c>
      <c r="X77" s="37" t="str">
        <f t="shared" si="104"/>
        <v>:.</v>
      </c>
      <c r="Y77" s="37" t="str">
        <f t="shared" si="69"/>
        <v>ﾏﾈｷﾝｷｬﾘｰ･
ｳｨｽﾞﾌｨﾝ
100m</v>
      </c>
      <c r="Z77" s="37" t="str">
        <f t="shared" si="105"/>
        <v>:.</v>
      </c>
      <c r="AA77" s="37" t="str">
        <f t="shared" si="70"/>
        <v>ﾏﾈｷﾝﾄｳ･
ｳｨｽﾞﾌｨﾝ
100m</v>
      </c>
      <c r="AB77" s="37" t="str">
        <f t="shared" si="106"/>
        <v>:.</v>
      </c>
      <c r="AC77" s="37" t="str">
        <f t="shared" si="71"/>
        <v>ｽｰﾊﾟｰﾗｲﾌｾｰﾊﾞｰ
200m</v>
      </c>
      <c r="AD77" s="37" t="str">
        <f t="shared" si="107"/>
        <v>:.</v>
      </c>
      <c r="AE77" s="37" t="e">
        <f>IF(AF77="","",#REF!)</f>
        <v>#REF!</v>
      </c>
      <c r="AF77" s="37" t="e">
        <f>IF(#REF!="","",#REF!)</f>
        <v>#REF!</v>
      </c>
      <c r="AG77" s="37"/>
      <c r="AH77" s="37"/>
      <c r="AI77" s="37"/>
      <c r="AJ77" s="37"/>
      <c r="AK77" s="37"/>
      <c r="AL77" s="37"/>
      <c r="AM77" s="37"/>
      <c r="AN77" s="57" t="s">
        <v>896</v>
      </c>
      <c r="AO77" s="219"/>
      <c r="AP77" s="220"/>
      <c r="AQ77" s="219"/>
      <c r="AR77" s="220"/>
      <c r="AS77" s="37" t="s">
        <v>25</v>
      </c>
      <c r="AT77" s="36"/>
      <c r="AU77" s="36"/>
      <c r="AV77" s="34"/>
      <c r="AW77" s="34"/>
      <c r="AX77" s="34"/>
      <c r="AY77" s="284"/>
      <c r="AZ77" s="34"/>
      <c r="BA77" s="34"/>
      <c r="BB77" s="34"/>
      <c r="BC77" s="35"/>
      <c r="BD77" s="37">
        <f>IF(BC77="","",DATEDIF(BC77,'様式 A-4（チーム情報・チームＰＲ）'!$G$2,"Y"))</f>
      </c>
      <c r="BE77" s="287"/>
      <c r="BF77" s="312"/>
      <c r="BG77" s="37"/>
      <c r="BH77" s="58"/>
      <c r="BI77" s="289"/>
      <c r="BJ77" s="309" t="s">
        <v>689</v>
      </c>
      <c r="BK77" s="290"/>
      <c r="BL77" s="309" t="s">
        <v>690</v>
      </c>
      <c r="BM77" s="291"/>
      <c r="BN77" s="289"/>
      <c r="BO77" s="309" t="s">
        <v>689</v>
      </c>
      <c r="BP77" s="290"/>
      <c r="BQ77" s="309" t="s">
        <v>690</v>
      </c>
      <c r="BR77" s="291"/>
      <c r="BS77" s="289"/>
      <c r="BT77" s="309" t="s">
        <v>689</v>
      </c>
      <c r="BU77" s="290"/>
      <c r="BV77" s="309" t="s">
        <v>690</v>
      </c>
      <c r="BW77" s="291"/>
      <c r="BX77" s="289"/>
      <c r="BY77" s="309" t="s">
        <v>689</v>
      </c>
      <c r="BZ77" s="290"/>
      <c r="CA77" s="309" t="s">
        <v>690</v>
      </c>
      <c r="CB77" s="291"/>
      <c r="CC77" s="289"/>
      <c r="CD77" s="309" t="s">
        <v>689</v>
      </c>
      <c r="CE77" s="290"/>
      <c r="CF77" s="309" t="s">
        <v>690</v>
      </c>
      <c r="CG77" s="291"/>
      <c r="CH77" s="289"/>
      <c r="CI77" s="309" t="s">
        <v>689</v>
      </c>
      <c r="CJ77" s="290"/>
      <c r="CK77" s="309" t="s">
        <v>690</v>
      </c>
      <c r="CL77" s="291"/>
      <c r="CM77" s="203"/>
      <c r="CN77" s="203"/>
      <c r="CO77" s="204"/>
      <c r="CP77" s="313" t="str">
        <f t="shared" si="108"/>
        <v>:.</v>
      </c>
      <c r="CQ77" s="313" t="str">
        <f t="shared" si="109"/>
        <v>:.</v>
      </c>
      <c r="CR77" s="313" t="str">
        <f t="shared" si="110"/>
        <v>:.</v>
      </c>
      <c r="CS77" s="313" t="str">
        <f t="shared" si="111"/>
        <v>:.</v>
      </c>
      <c r="CT77" s="313" t="str">
        <f t="shared" si="112"/>
        <v>:.</v>
      </c>
      <c r="CU77" s="313" t="str">
        <f t="shared" si="113"/>
        <v>:.</v>
      </c>
      <c r="CV77" s="314">
        <f t="shared" si="74"/>
        <v>1</v>
      </c>
      <c r="CW77" s="314">
        <f t="shared" si="75"/>
        <v>1</v>
      </c>
      <c r="CX77" s="314">
        <f t="shared" si="76"/>
        <v>1</v>
      </c>
      <c r="CY77" s="314">
        <f t="shared" si="77"/>
        <v>1</v>
      </c>
      <c r="CZ77" s="314">
        <f t="shared" si="78"/>
        <v>1</v>
      </c>
      <c r="DA77" s="314">
        <f t="shared" si="79"/>
        <v>1</v>
      </c>
      <c r="DB77" s="315">
        <f t="shared" si="114"/>
        <v>6</v>
      </c>
      <c r="DC77" s="37">
        <f t="shared" si="115"/>
        <v>0</v>
      </c>
      <c r="DD77" s="59">
        <f t="shared" si="116"/>
        <v>0</v>
      </c>
      <c r="DE77" s="59">
        <f t="shared" si="117"/>
        <v>0</v>
      </c>
      <c r="DG77" s="371">
        <f t="shared" si="118"/>
        <v>0</v>
      </c>
      <c r="DH77" s="371">
        <f t="shared" si="119"/>
        <v>0</v>
      </c>
      <c r="DI77" s="371">
        <f t="shared" si="120"/>
        <v>0</v>
      </c>
      <c r="DJ77" s="371">
        <f t="shared" si="121"/>
        <v>0</v>
      </c>
      <c r="DK77" s="371">
        <f t="shared" si="122"/>
        <v>0</v>
      </c>
      <c r="DL77" s="371">
        <f t="shared" si="123"/>
        <v>0</v>
      </c>
      <c r="DM77" s="371">
        <f t="shared" si="124"/>
        <v>0</v>
      </c>
      <c r="DN77" s="371">
        <f t="shared" si="125"/>
        <v>0</v>
      </c>
      <c r="DO77" s="371">
        <f t="shared" si="126"/>
        <v>0</v>
      </c>
      <c r="DP77" s="371">
        <f t="shared" si="127"/>
        <v>0</v>
      </c>
      <c r="DQ77" s="371">
        <f t="shared" si="128"/>
        <v>0</v>
      </c>
      <c r="DR77" s="371">
        <f t="shared" si="129"/>
        <v>0</v>
      </c>
      <c r="DS77" s="371">
        <f t="shared" si="130"/>
        <v>0</v>
      </c>
      <c r="DT77" s="371">
        <f t="shared" si="131"/>
        <v>0</v>
      </c>
      <c r="DU77" s="371">
        <f t="shared" si="132"/>
        <v>0</v>
      </c>
      <c r="DV77" s="371">
        <f t="shared" si="133"/>
        <v>0</v>
      </c>
      <c r="DW77" s="371">
        <f t="shared" si="134"/>
        <v>0</v>
      </c>
      <c r="DX77" s="371">
        <f t="shared" si="135"/>
        <v>0</v>
      </c>
      <c r="DY77" s="371">
        <f t="shared" si="136"/>
        <v>0</v>
      </c>
      <c r="DZ77" s="371">
        <f t="shared" si="137"/>
        <v>0</v>
      </c>
      <c r="EA77" s="371">
        <f t="shared" si="138"/>
        <v>0</v>
      </c>
      <c r="EB77" s="371">
        <f t="shared" si="139"/>
        <v>0</v>
      </c>
      <c r="EC77" s="371">
        <f t="shared" si="140"/>
        <v>0</v>
      </c>
      <c r="ED77" s="371">
        <f t="shared" si="141"/>
        <v>0</v>
      </c>
      <c r="EE77" s="371">
        <f t="shared" si="142"/>
        <v>0</v>
      </c>
      <c r="EF77" s="371">
        <f t="shared" si="143"/>
        <v>0</v>
      </c>
      <c r="EG77" s="371">
        <f t="shared" si="144"/>
        <v>0</v>
      </c>
      <c r="EH77" s="371">
        <f t="shared" si="145"/>
        <v>0</v>
      </c>
      <c r="EI77" s="371">
        <f t="shared" si="146"/>
        <v>0</v>
      </c>
      <c r="EJ77" s="371">
        <f t="shared" si="147"/>
        <v>0</v>
      </c>
      <c r="EK77" s="56" t="s">
        <v>714</v>
      </c>
    </row>
    <row r="78" spans="1:141" ht="54" customHeight="1">
      <c r="A78" s="37">
        <f>IF('JLA事務局用　※触らないで下さい'!$A$6="","",'JLA事務局用　※触らないで下さい'!$A$6)</f>
      </c>
      <c r="B78" s="171"/>
      <c r="C78" s="58">
        <f t="shared" si="64"/>
      </c>
      <c r="D78" s="58">
        <f t="shared" si="65"/>
      </c>
      <c r="E78" s="195">
        <f>'JLA事務局用　※触らないで下さい'!$B$6</f>
        <v>0</v>
      </c>
      <c r="F78" s="195">
        <f>'JLA事務局用　※触らないで下さい'!$C$6</f>
        <v>0</v>
      </c>
      <c r="G78" s="37" t="str">
        <f t="shared" si="98"/>
        <v>男</v>
      </c>
      <c r="H78" s="171" t="str">
        <f t="shared" si="99"/>
        <v>1900/01/00</v>
      </c>
      <c r="I78" s="37"/>
      <c r="J78" s="37">
        <f t="shared" si="100"/>
      </c>
      <c r="K78" s="37"/>
      <c r="L78" s="37"/>
      <c r="M78" s="57">
        <f t="shared" si="101"/>
      </c>
      <c r="N78" s="37" t="e">
        <f>JLA事務局用　※触らないで下さい!#REF!</f>
        <v>#REF!</v>
      </c>
      <c r="O78" s="37" t="e">
        <f>JLA事務局用　※触らないで下さい!#REF!</f>
        <v>#REF!</v>
      </c>
      <c r="P78" s="37"/>
      <c r="Q78" s="37"/>
      <c r="R78" s="37">
        <v>1</v>
      </c>
      <c r="S78" s="37" t="str">
        <f t="shared" si="66"/>
        <v>障害物ｽｲﾑ
200m</v>
      </c>
      <c r="T78" s="37" t="str">
        <f t="shared" si="102"/>
        <v>:.</v>
      </c>
      <c r="U78" s="37" t="str">
        <f t="shared" si="67"/>
        <v>ﾏﾈｷﾝｷｬﾘｰ
50m</v>
      </c>
      <c r="V78" s="37" t="str">
        <f t="shared" si="103"/>
        <v>:.</v>
      </c>
      <c r="W78" s="37" t="str">
        <f t="shared" si="68"/>
        <v>ﾚｽｷｭｰﾒﾄﾞﾚｰ100m</v>
      </c>
      <c r="X78" s="37" t="str">
        <f t="shared" si="104"/>
        <v>:.</v>
      </c>
      <c r="Y78" s="37" t="str">
        <f t="shared" si="69"/>
        <v>ﾏﾈｷﾝｷｬﾘｰ･
ｳｨｽﾞﾌｨﾝ
100m</v>
      </c>
      <c r="Z78" s="37" t="str">
        <f t="shared" si="105"/>
        <v>:.</v>
      </c>
      <c r="AA78" s="37" t="str">
        <f t="shared" si="70"/>
        <v>ﾏﾈｷﾝﾄｳ･
ｳｨｽﾞﾌｨﾝ
100m</v>
      </c>
      <c r="AB78" s="37" t="str">
        <f t="shared" si="106"/>
        <v>:.</v>
      </c>
      <c r="AC78" s="37" t="str">
        <f t="shared" si="71"/>
        <v>ｽｰﾊﾟｰﾗｲﾌｾｰﾊﾞｰ
200m</v>
      </c>
      <c r="AD78" s="37" t="str">
        <f t="shared" si="107"/>
        <v>:.</v>
      </c>
      <c r="AE78" s="37" t="e">
        <f>IF(AF78="","",#REF!)</f>
        <v>#REF!</v>
      </c>
      <c r="AF78" s="37" t="e">
        <f>IF(#REF!="","",#REF!)</f>
        <v>#REF!</v>
      </c>
      <c r="AG78" s="37"/>
      <c r="AH78" s="37"/>
      <c r="AI78" s="37"/>
      <c r="AJ78" s="37"/>
      <c r="AK78" s="37"/>
      <c r="AL78" s="37"/>
      <c r="AM78" s="37"/>
      <c r="AN78" s="57" t="s">
        <v>897</v>
      </c>
      <c r="AO78" s="219"/>
      <c r="AP78" s="220"/>
      <c r="AQ78" s="219"/>
      <c r="AR78" s="220"/>
      <c r="AS78" s="37" t="s">
        <v>25</v>
      </c>
      <c r="AT78" s="36"/>
      <c r="AU78" s="36"/>
      <c r="AV78" s="34"/>
      <c r="AW78" s="34"/>
      <c r="AX78" s="34"/>
      <c r="AY78" s="284"/>
      <c r="AZ78" s="34"/>
      <c r="BA78" s="34"/>
      <c r="BB78" s="34"/>
      <c r="BC78" s="35"/>
      <c r="BD78" s="37">
        <f>IF(BC78="","",DATEDIF(BC78,'様式 A-4（チーム情報・チームＰＲ）'!$G$2,"Y"))</f>
      </c>
      <c r="BE78" s="287"/>
      <c r="BF78" s="312"/>
      <c r="BG78" s="37"/>
      <c r="BH78" s="58"/>
      <c r="BI78" s="289"/>
      <c r="BJ78" s="309" t="s">
        <v>689</v>
      </c>
      <c r="BK78" s="290"/>
      <c r="BL78" s="309" t="s">
        <v>690</v>
      </c>
      <c r="BM78" s="291"/>
      <c r="BN78" s="289"/>
      <c r="BO78" s="309" t="s">
        <v>689</v>
      </c>
      <c r="BP78" s="290"/>
      <c r="BQ78" s="309" t="s">
        <v>690</v>
      </c>
      <c r="BR78" s="291"/>
      <c r="BS78" s="289"/>
      <c r="BT78" s="309" t="s">
        <v>689</v>
      </c>
      <c r="BU78" s="290"/>
      <c r="BV78" s="309" t="s">
        <v>690</v>
      </c>
      <c r="BW78" s="291"/>
      <c r="BX78" s="289"/>
      <c r="BY78" s="309" t="s">
        <v>689</v>
      </c>
      <c r="BZ78" s="290"/>
      <c r="CA78" s="309" t="s">
        <v>690</v>
      </c>
      <c r="CB78" s="291"/>
      <c r="CC78" s="289"/>
      <c r="CD78" s="309" t="s">
        <v>689</v>
      </c>
      <c r="CE78" s="290"/>
      <c r="CF78" s="309" t="s">
        <v>690</v>
      </c>
      <c r="CG78" s="291"/>
      <c r="CH78" s="289"/>
      <c r="CI78" s="309" t="s">
        <v>689</v>
      </c>
      <c r="CJ78" s="290"/>
      <c r="CK78" s="309" t="s">
        <v>690</v>
      </c>
      <c r="CL78" s="291"/>
      <c r="CM78" s="203"/>
      <c r="CN78" s="203"/>
      <c r="CO78" s="204"/>
      <c r="CP78" s="313" t="str">
        <f t="shared" si="108"/>
        <v>:.</v>
      </c>
      <c r="CQ78" s="313" t="str">
        <f t="shared" si="109"/>
        <v>:.</v>
      </c>
      <c r="CR78" s="313" t="str">
        <f t="shared" si="110"/>
        <v>:.</v>
      </c>
      <c r="CS78" s="313" t="str">
        <f t="shared" si="111"/>
        <v>:.</v>
      </c>
      <c r="CT78" s="313" t="str">
        <f t="shared" si="112"/>
        <v>:.</v>
      </c>
      <c r="CU78" s="313" t="str">
        <f t="shared" si="113"/>
        <v>:.</v>
      </c>
      <c r="CV78" s="314">
        <f t="shared" si="74"/>
        <v>1</v>
      </c>
      <c r="CW78" s="314">
        <f t="shared" si="75"/>
        <v>1</v>
      </c>
      <c r="CX78" s="314">
        <f t="shared" si="76"/>
        <v>1</v>
      </c>
      <c r="CY78" s="314">
        <f t="shared" si="77"/>
        <v>1</v>
      </c>
      <c r="CZ78" s="314">
        <f t="shared" si="78"/>
        <v>1</v>
      </c>
      <c r="DA78" s="314">
        <f t="shared" si="79"/>
        <v>1</v>
      </c>
      <c r="DB78" s="315">
        <f t="shared" si="114"/>
        <v>6</v>
      </c>
      <c r="DC78" s="37">
        <f t="shared" si="115"/>
        <v>0</v>
      </c>
      <c r="DD78" s="59">
        <f t="shared" si="116"/>
        <v>0</v>
      </c>
      <c r="DE78" s="59">
        <f t="shared" si="117"/>
        <v>0</v>
      </c>
      <c r="DG78" s="371">
        <f t="shared" si="118"/>
        <v>0</v>
      </c>
      <c r="DH78" s="371">
        <f t="shared" si="119"/>
        <v>0</v>
      </c>
      <c r="DI78" s="371">
        <f t="shared" si="120"/>
        <v>0</v>
      </c>
      <c r="DJ78" s="371">
        <f t="shared" si="121"/>
        <v>0</v>
      </c>
      <c r="DK78" s="371">
        <f t="shared" si="122"/>
        <v>0</v>
      </c>
      <c r="DL78" s="371">
        <f t="shared" si="123"/>
        <v>0</v>
      </c>
      <c r="DM78" s="371">
        <f t="shared" si="124"/>
        <v>0</v>
      </c>
      <c r="DN78" s="371">
        <f t="shared" si="125"/>
        <v>0</v>
      </c>
      <c r="DO78" s="371">
        <f t="shared" si="126"/>
        <v>0</v>
      </c>
      <c r="DP78" s="371">
        <f t="shared" si="127"/>
        <v>0</v>
      </c>
      <c r="DQ78" s="371">
        <f t="shared" si="128"/>
        <v>0</v>
      </c>
      <c r="DR78" s="371">
        <f t="shared" si="129"/>
        <v>0</v>
      </c>
      <c r="DS78" s="371">
        <f t="shared" si="130"/>
        <v>0</v>
      </c>
      <c r="DT78" s="371">
        <f t="shared" si="131"/>
        <v>0</v>
      </c>
      <c r="DU78" s="371">
        <f t="shared" si="132"/>
        <v>0</v>
      </c>
      <c r="DV78" s="371">
        <f t="shared" si="133"/>
        <v>0</v>
      </c>
      <c r="DW78" s="371">
        <f t="shared" si="134"/>
        <v>0</v>
      </c>
      <c r="DX78" s="371">
        <f t="shared" si="135"/>
        <v>0</v>
      </c>
      <c r="DY78" s="371">
        <f t="shared" si="136"/>
        <v>0</v>
      </c>
      <c r="DZ78" s="371">
        <f t="shared" si="137"/>
        <v>0</v>
      </c>
      <c r="EA78" s="371">
        <f t="shared" si="138"/>
        <v>0</v>
      </c>
      <c r="EB78" s="371">
        <f t="shared" si="139"/>
        <v>0</v>
      </c>
      <c r="EC78" s="371">
        <f t="shared" si="140"/>
        <v>0</v>
      </c>
      <c r="ED78" s="371">
        <f t="shared" si="141"/>
        <v>0</v>
      </c>
      <c r="EE78" s="371">
        <f t="shared" si="142"/>
        <v>0</v>
      </c>
      <c r="EF78" s="371">
        <f t="shared" si="143"/>
        <v>0</v>
      </c>
      <c r="EG78" s="371">
        <f t="shared" si="144"/>
        <v>0</v>
      </c>
      <c r="EH78" s="371">
        <f t="shared" si="145"/>
        <v>0</v>
      </c>
      <c r="EI78" s="371">
        <f t="shared" si="146"/>
        <v>0</v>
      </c>
      <c r="EJ78" s="371">
        <f t="shared" si="147"/>
        <v>0</v>
      </c>
      <c r="EK78" s="56" t="s">
        <v>715</v>
      </c>
    </row>
    <row r="79" spans="1:141" ht="54" customHeight="1">
      <c r="A79" s="37">
        <f>IF('JLA事務局用　※触らないで下さい'!$A$6="","",'JLA事務局用　※触らないで下さい'!$A$6)</f>
      </c>
      <c r="B79" s="171"/>
      <c r="C79" s="58">
        <f t="shared" si="64"/>
      </c>
      <c r="D79" s="58">
        <f t="shared" si="65"/>
      </c>
      <c r="E79" s="195">
        <f>'JLA事務局用　※触らないで下さい'!$B$6</f>
        <v>0</v>
      </c>
      <c r="F79" s="195">
        <f>'JLA事務局用　※触らないで下さい'!$C$6</f>
        <v>0</v>
      </c>
      <c r="G79" s="37" t="str">
        <f t="shared" si="98"/>
        <v>男</v>
      </c>
      <c r="H79" s="171" t="str">
        <f t="shared" si="99"/>
        <v>1900/01/00</v>
      </c>
      <c r="I79" s="37"/>
      <c r="J79" s="37">
        <f t="shared" si="100"/>
      </c>
      <c r="K79" s="37"/>
      <c r="L79" s="37"/>
      <c r="M79" s="57">
        <f t="shared" si="101"/>
      </c>
      <c r="N79" s="37" t="e">
        <f>JLA事務局用　※触らないで下さい!#REF!</f>
        <v>#REF!</v>
      </c>
      <c r="O79" s="37" t="e">
        <f>JLA事務局用　※触らないで下さい!#REF!</f>
        <v>#REF!</v>
      </c>
      <c r="P79" s="37"/>
      <c r="Q79" s="37"/>
      <c r="R79" s="37">
        <v>1</v>
      </c>
      <c r="S79" s="37" t="str">
        <f t="shared" si="66"/>
        <v>障害物ｽｲﾑ
200m</v>
      </c>
      <c r="T79" s="37" t="str">
        <f t="shared" si="102"/>
        <v>:.</v>
      </c>
      <c r="U79" s="37" t="str">
        <f t="shared" si="67"/>
        <v>ﾏﾈｷﾝｷｬﾘｰ
50m</v>
      </c>
      <c r="V79" s="37" t="str">
        <f t="shared" si="103"/>
        <v>:.</v>
      </c>
      <c r="W79" s="37" t="str">
        <f t="shared" si="68"/>
        <v>ﾚｽｷｭｰﾒﾄﾞﾚｰ100m</v>
      </c>
      <c r="X79" s="37" t="str">
        <f t="shared" si="104"/>
        <v>:.</v>
      </c>
      <c r="Y79" s="37" t="str">
        <f t="shared" si="69"/>
        <v>ﾏﾈｷﾝｷｬﾘｰ･
ｳｨｽﾞﾌｨﾝ
100m</v>
      </c>
      <c r="Z79" s="37" t="str">
        <f t="shared" si="105"/>
        <v>:.</v>
      </c>
      <c r="AA79" s="37" t="str">
        <f t="shared" si="70"/>
        <v>ﾏﾈｷﾝﾄｳ･
ｳｨｽﾞﾌｨﾝ
100m</v>
      </c>
      <c r="AB79" s="37" t="str">
        <f t="shared" si="106"/>
        <v>:.</v>
      </c>
      <c r="AC79" s="37" t="str">
        <f t="shared" si="71"/>
        <v>ｽｰﾊﾟｰﾗｲﾌｾｰﾊﾞｰ
200m</v>
      </c>
      <c r="AD79" s="37" t="str">
        <f t="shared" si="107"/>
        <v>:.</v>
      </c>
      <c r="AE79" s="37" t="e">
        <f>IF(AF79="","",#REF!)</f>
        <v>#REF!</v>
      </c>
      <c r="AF79" s="37" t="e">
        <f>IF(#REF!="","",#REF!)</f>
        <v>#REF!</v>
      </c>
      <c r="AG79" s="37"/>
      <c r="AH79" s="37"/>
      <c r="AI79" s="37"/>
      <c r="AJ79" s="37"/>
      <c r="AK79" s="37"/>
      <c r="AL79" s="37"/>
      <c r="AM79" s="37"/>
      <c r="AN79" s="57" t="s">
        <v>898</v>
      </c>
      <c r="AO79" s="219"/>
      <c r="AP79" s="220"/>
      <c r="AQ79" s="219"/>
      <c r="AR79" s="220"/>
      <c r="AS79" s="37" t="s">
        <v>25</v>
      </c>
      <c r="AT79" s="36"/>
      <c r="AU79" s="36"/>
      <c r="AV79" s="34"/>
      <c r="AW79" s="34"/>
      <c r="AX79" s="34"/>
      <c r="AY79" s="284"/>
      <c r="AZ79" s="34"/>
      <c r="BA79" s="34"/>
      <c r="BB79" s="34"/>
      <c r="BC79" s="35"/>
      <c r="BD79" s="37">
        <f>IF(BC79="","",DATEDIF(BC79,'様式 A-4（チーム情報・チームＰＲ）'!$G$2,"Y"))</f>
      </c>
      <c r="BE79" s="287"/>
      <c r="BF79" s="312"/>
      <c r="BG79" s="37"/>
      <c r="BH79" s="58"/>
      <c r="BI79" s="289"/>
      <c r="BJ79" s="309" t="s">
        <v>689</v>
      </c>
      <c r="BK79" s="290"/>
      <c r="BL79" s="309" t="s">
        <v>690</v>
      </c>
      <c r="BM79" s="291"/>
      <c r="BN79" s="289"/>
      <c r="BO79" s="309" t="s">
        <v>689</v>
      </c>
      <c r="BP79" s="290"/>
      <c r="BQ79" s="309" t="s">
        <v>690</v>
      </c>
      <c r="BR79" s="291"/>
      <c r="BS79" s="289"/>
      <c r="BT79" s="309" t="s">
        <v>689</v>
      </c>
      <c r="BU79" s="290"/>
      <c r="BV79" s="309" t="s">
        <v>690</v>
      </c>
      <c r="BW79" s="291"/>
      <c r="BX79" s="289"/>
      <c r="BY79" s="309" t="s">
        <v>689</v>
      </c>
      <c r="BZ79" s="290"/>
      <c r="CA79" s="309" t="s">
        <v>690</v>
      </c>
      <c r="CB79" s="291"/>
      <c r="CC79" s="289"/>
      <c r="CD79" s="309" t="s">
        <v>689</v>
      </c>
      <c r="CE79" s="290"/>
      <c r="CF79" s="309" t="s">
        <v>690</v>
      </c>
      <c r="CG79" s="291"/>
      <c r="CH79" s="289"/>
      <c r="CI79" s="309" t="s">
        <v>689</v>
      </c>
      <c r="CJ79" s="290"/>
      <c r="CK79" s="309" t="s">
        <v>690</v>
      </c>
      <c r="CL79" s="291"/>
      <c r="CM79" s="203"/>
      <c r="CN79" s="203"/>
      <c r="CO79" s="204"/>
      <c r="CP79" s="313" t="str">
        <f t="shared" si="108"/>
        <v>:.</v>
      </c>
      <c r="CQ79" s="313" t="str">
        <f t="shared" si="109"/>
        <v>:.</v>
      </c>
      <c r="CR79" s="313" t="str">
        <f t="shared" si="110"/>
        <v>:.</v>
      </c>
      <c r="CS79" s="313" t="str">
        <f t="shared" si="111"/>
        <v>:.</v>
      </c>
      <c r="CT79" s="313" t="str">
        <f t="shared" si="112"/>
        <v>:.</v>
      </c>
      <c r="CU79" s="313" t="str">
        <f t="shared" si="113"/>
        <v>:.</v>
      </c>
      <c r="CV79" s="314">
        <f t="shared" si="74"/>
        <v>1</v>
      </c>
      <c r="CW79" s="314">
        <f t="shared" si="75"/>
        <v>1</v>
      </c>
      <c r="CX79" s="314">
        <f t="shared" si="76"/>
        <v>1</v>
      </c>
      <c r="CY79" s="314">
        <f t="shared" si="77"/>
        <v>1</v>
      </c>
      <c r="CZ79" s="314">
        <f t="shared" si="78"/>
        <v>1</v>
      </c>
      <c r="DA79" s="314">
        <f t="shared" si="79"/>
        <v>1</v>
      </c>
      <c r="DB79" s="315">
        <f t="shared" si="114"/>
        <v>6</v>
      </c>
      <c r="DC79" s="37">
        <f t="shared" si="115"/>
        <v>0</v>
      </c>
      <c r="DD79" s="59">
        <f t="shared" si="116"/>
        <v>0</v>
      </c>
      <c r="DE79" s="59">
        <f t="shared" si="117"/>
        <v>0</v>
      </c>
      <c r="DG79" s="371">
        <f t="shared" si="118"/>
        <v>0</v>
      </c>
      <c r="DH79" s="371">
        <f t="shared" si="119"/>
        <v>0</v>
      </c>
      <c r="DI79" s="371">
        <f t="shared" si="120"/>
        <v>0</v>
      </c>
      <c r="DJ79" s="371">
        <f t="shared" si="121"/>
        <v>0</v>
      </c>
      <c r="DK79" s="371">
        <f t="shared" si="122"/>
        <v>0</v>
      </c>
      <c r="DL79" s="371">
        <f t="shared" si="123"/>
        <v>0</v>
      </c>
      <c r="DM79" s="371">
        <f t="shared" si="124"/>
        <v>0</v>
      </c>
      <c r="DN79" s="371">
        <f t="shared" si="125"/>
        <v>0</v>
      </c>
      <c r="DO79" s="371">
        <f t="shared" si="126"/>
        <v>0</v>
      </c>
      <c r="DP79" s="371">
        <f t="shared" si="127"/>
        <v>0</v>
      </c>
      <c r="DQ79" s="371">
        <f t="shared" si="128"/>
        <v>0</v>
      </c>
      <c r="DR79" s="371">
        <f t="shared" si="129"/>
        <v>0</v>
      </c>
      <c r="DS79" s="371">
        <f t="shared" si="130"/>
        <v>0</v>
      </c>
      <c r="DT79" s="371">
        <f t="shared" si="131"/>
        <v>0</v>
      </c>
      <c r="DU79" s="371">
        <f t="shared" si="132"/>
        <v>0</v>
      </c>
      <c r="DV79" s="371">
        <f t="shared" si="133"/>
        <v>0</v>
      </c>
      <c r="DW79" s="371">
        <f t="shared" si="134"/>
        <v>0</v>
      </c>
      <c r="DX79" s="371">
        <f t="shared" si="135"/>
        <v>0</v>
      </c>
      <c r="DY79" s="371">
        <f t="shared" si="136"/>
        <v>0</v>
      </c>
      <c r="DZ79" s="371">
        <f t="shared" si="137"/>
        <v>0</v>
      </c>
      <c r="EA79" s="371">
        <f t="shared" si="138"/>
        <v>0</v>
      </c>
      <c r="EB79" s="371">
        <f t="shared" si="139"/>
        <v>0</v>
      </c>
      <c r="EC79" s="371">
        <f t="shared" si="140"/>
        <v>0</v>
      </c>
      <c r="ED79" s="371">
        <f t="shared" si="141"/>
        <v>0</v>
      </c>
      <c r="EE79" s="371">
        <f t="shared" si="142"/>
        <v>0</v>
      </c>
      <c r="EF79" s="371">
        <f t="shared" si="143"/>
        <v>0</v>
      </c>
      <c r="EG79" s="371">
        <f t="shared" si="144"/>
        <v>0</v>
      </c>
      <c r="EH79" s="371">
        <f t="shared" si="145"/>
        <v>0</v>
      </c>
      <c r="EI79" s="371">
        <f t="shared" si="146"/>
        <v>0</v>
      </c>
      <c r="EJ79" s="371">
        <f t="shared" si="147"/>
        <v>0</v>
      </c>
      <c r="EK79" s="56" t="s">
        <v>716</v>
      </c>
    </row>
    <row r="80" spans="1:141" ht="54" customHeight="1">
      <c r="A80" s="37">
        <f>IF('JLA事務局用　※触らないで下さい'!$A$6="","",'JLA事務局用　※触らないで下さい'!$A$6)</f>
      </c>
      <c r="B80" s="171"/>
      <c r="C80" s="58">
        <f t="shared" si="64"/>
      </c>
      <c r="D80" s="58">
        <f t="shared" si="65"/>
      </c>
      <c r="E80" s="195">
        <f>'JLA事務局用　※触らないで下さい'!$B$6</f>
        <v>0</v>
      </c>
      <c r="F80" s="195">
        <f>'JLA事務局用　※触らないで下さい'!$C$6</f>
        <v>0</v>
      </c>
      <c r="G80" s="37" t="str">
        <f t="shared" si="98"/>
        <v>男</v>
      </c>
      <c r="H80" s="171" t="str">
        <f t="shared" si="99"/>
        <v>1900/01/00</v>
      </c>
      <c r="I80" s="37"/>
      <c r="J80" s="37">
        <f t="shared" si="100"/>
      </c>
      <c r="K80" s="37"/>
      <c r="L80" s="37"/>
      <c r="M80" s="57">
        <f t="shared" si="101"/>
      </c>
      <c r="N80" s="37" t="e">
        <f>JLA事務局用　※触らないで下さい!#REF!</f>
        <v>#REF!</v>
      </c>
      <c r="O80" s="37" t="e">
        <f>JLA事務局用　※触らないで下さい!#REF!</f>
        <v>#REF!</v>
      </c>
      <c r="P80" s="37"/>
      <c r="Q80" s="37"/>
      <c r="R80" s="37">
        <v>1</v>
      </c>
      <c r="S80" s="37" t="str">
        <f t="shared" si="66"/>
        <v>障害物ｽｲﾑ
200m</v>
      </c>
      <c r="T80" s="37" t="str">
        <f t="shared" si="102"/>
        <v>:.</v>
      </c>
      <c r="U80" s="37" t="str">
        <f t="shared" si="67"/>
        <v>ﾏﾈｷﾝｷｬﾘｰ
50m</v>
      </c>
      <c r="V80" s="37" t="str">
        <f t="shared" si="103"/>
        <v>:.</v>
      </c>
      <c r="W80" s="37" t="str">
        <f t="shared" si="68"/>
        <v>ﾚｽｷｭｰﾒﾄﾞﾚｰ100m</v>
      </c>
      <c r="X80" s="37" t="str">
        <f t="shared" si="104"/>
        <v>:.</v>
      </c>
      <c r="Y80" s="37" t="str">
        <f t="shared" si="69"/>
        <v>ﾏﾈｷﾝｷｬﾘｰ･
ｳｨｽﾞﾌｨﾝ
100m</v>
      </c>
      <c r="Z80" s="37" t="str">
        <f t="shared" si="105"/>
        <v>:.</v>
      </c>
      <c r="AA80" s="37" t="str">
        <f t="shared" si="70"/>
        <v>ﾏﾈｷﾝﾄｳ･
ｳｨｽﾞﾌｨﾝ
100m</v>
      </c>
      <c r="AB80" s="37" t="str">
        <f t="shared" si="106"/>
        <v>:.</v>
      </c>
      <c r="AC80" s="37" t="str">
        <f t="shared" si="71"/>
        <v>ｽｰﾊﾟｰﾗｲﾌｾｰﾊﾞｰ
200m</v>
      </c>
      <c r="AD80" s="37" t="str">
        <f t="shared" si="107"/>
        <v>:.</v>
      </c>
      <c r="AE80" s="37" t="e">
        <f>IF(AF80="","",#REF!)</f>
        <v>#REF!</v>
      </c>
      <c r="AF80" s="37" t="e">
        <f>IF(#REF!="","",#REF!)</f>
        <v>#REF!</v>
      </c>
      <c r="AG80" s="37"/>
      <c r="AH80" s="37"/>
      <c r="AI80" s="37"/>
      <c r="AJ80" s="37"/>
      <c r="AK80" s="37"/>
      <c r="AL80" s="37"/>
      <c r="AM80" s="37"/>
      <c r="AN80" s="57" t="s">
        <v>899</v>
      </c>
      <c r="AO80" s="219"/>
      <c r="AP80" s="220"/>
      <c r="AQ80" s="219"/>
      <c r="AR80" s="220"/>
      <c r="AS80" s="37" t="s">
        <v>25</v>
      </c>
      <c r="AT80" s="36"/>
      <c r="AU80" s="36"/>
      <c r="AV80" s="34"/>
      <c r="AW80" s="34"/>
      <c r="AX80" s="34"/>
      <c r="AY80" s="284"/>
      <c r="AZ80" s="34"/>
      <c r="BA80" s="34"/>
      <c r="BB80" s="34"/>
      <c r="BC80" s="35"/>
      <c r="BD80" s="37">
        <f>IF(BC80="","",DATEDIF(BC80,'様式 A-4（チーム情報・チームＰＲ）'!$G$2,"Y"))</f>
      </c>
      <c r="BE80" s="287"/>
      <c r="BF80" s="312"/>
      <c r="BG80" s="37"/>
      <c r="BH80" s="58"/>
      <c r="BI80" s="289"/>
      <c r="BJ80" s="309" t="s">
        <v>689</v>
      </c>
      <c r="BK80" s="290"/>
      <c r="BL80" s="309" t="s">
        <v>690</v>
      </c>
      <c r="BM80" s="291"/>
      <c r="BN80" s="289"/>
      <c r="BO80" s="309" t="s">
        <v>689</v>
      </c>
      <c r="BP80" s="290"/>
      <c r="BQ80" s="309" t="s">
        <v>690</v>
      </c>
      <c r="BR80" s="291"/>
      <c r="BS80" s="289"/>
      <c r="BT80" s="309" t="s">
        <v>689</v>
      </c>
      <c r="BU80" s="290"/>
      <c r="BV80" s="309" t="s">
        <v>690</v>
      </c>
      <c r="BW80" s="291"/>
      <c r="BX80" s="289"/>
      <c r="BY80" s="309" t="s">
        <v>689</v>
      </c>
      <c r="BZ80" s="290"/>
      <c r="CA80" s="309" t="s">
        <v>690</v>
      </c>
      <c r="CB80" s="291"/>
      <c r="CC80" s="289"/>
      <c r="CD80" s="309" t="s">
        <v>689</v>
      </c>
      <c r="CE80" s="290"/>
      <c r="CF80" s="309" t="s">
        <v>690</v>
      </c>
      <c r="CG80" s="291"/>
      <c r="CH80" s="289"/>
      <c r="CI80" s="309" t="s">
        <v>689</v>
      </c>
      <c r="CJ80" s="290"/>
      <c r="CK80" s="309" t="s">
        <v>690</v>
      </c>
      <c r="CL80" s="291"/>
      <c r="CM80" s="203"/>
      <c r="CN80" s="203"/>
      <c r="CO80" s="204"/>
      <c r="CP80" s="313" t="str">
        <f t="shared" si="108"/>
        <v>:.</v>
      </c>
      <c r="CQ80" s="313" t="str">
        <f t="shared" si="109"/>
        <v>:.</v>
      </c>
      <c r="CR80" s="313" t="str">
        <f t="shared" si="110"/>
        <v>:.</v>
      </c>
      <c r="CS80" s="313" t="str">
        <f t="shared" si="111"/>
        <v>:.</v>
      </c>
      <c r="CT80" s="313" t="str">
        <f t="shared" si="112"/>
        <v>:.</v>
      </c>
      <c r="CU80" s="313" t="str">
        <f t="shared" si="113"/>
        <v>:.</v>
      </c>
      <c r="CV80" s="314">
        <f t="shared" si="74"/>
        <v>1</v>
      </c>
      <c r="CW80" s="314">
        <f t="shared" si="75"/>
        <v>1</v>
      </c>
      <c r="CX80" s="314">
        <f t="shared" si="76"/>
        <v>1</v>
      </c>
      <c r="CY80" s="314">
        <f t="shared" si="77"/>
        <v>1</v>
      </c>
      <c r="CZ80" s="314">
        <f t="shared" si="78"/>
        <v>1</v>
      </c>
      <c r="DA80" s="314">
        <f t="shared" si="79"/>
        <v>1</v>
      </c>
      <c r="DB80" s="315">
        <f t="shared" si="114"/>
        <v>6</v>
      </c>
      <c r="DC80" s="37">
        <f t="shared" si="115"/>
        <v>0</v>
      </c>
      <c r="DD80" s="59">
        <f t="shared" si="116"/>
        <v>0</v>
      </c>
      <c r="DE80" s="59">
        <f t="shared" si="117"/>
        <v>0</v>
      </c>
      <c r="DG80" s="371">
        <f t="shared" si="118"/>
        <v>0</v>
      </c>
      <c r="DH80" s="371">
        <f t="shared" si="119"/>
        <v>0</v>
      </c>
      <c r="DI80" s="371">
        <f t="shared" si="120"/>
        <v>0</v>
      </c>
      <c r="DJ80" s="371">
        <f t="shared" si="121"/>
        <v>0</v>
      </c>
      <c r="DK80" s="371">
        <f t="shared" si="122"/>
        <v>0</v>
      </c>
      <c r="DL80" s="371">
        <f t="shared" si="123"/>
        <v>0</v>
      </c>
      <c r="DM80" s="371">
        <f t="shared" si="124"/>
        <v>0</v>
      </c>
      <c r="DN80" s="371">
        <f t="shared" si="125"/>
        <v>0</v>
      </c>
      <c r="DO80" s="371">
        <f t="shared" si="126"/>
        <v>0</v>
      </c>
      <c r="DP80" s="371">
        <f t="shared" si="127"/>
        <v>0</v>
      </c>
      <c r="DQ80" s="371">
        <f t="shared" si="128"/>
        <v>0</v>
      </c>
      <c r="DR80" s="371">
        <f t="shared" si="129"/>
        <v>0</v>
      </c>
      <c r="DS80" s="371">
        <f t="shared" si="130"/>
        <v>0</v>
      </c>
      <c r="DT80" s="371">
        <f t="shared" si="131"/>
        <v>0</v>
      </c>
      <c r="DU80" s="371">
        <f t="shared" si="132"/>
        <v>0</v>
      </c>
      <c r="DV80" s="371">
        <f t="shared" si="133"/>
        <v>0</v>
      </c>
      <c r="DW80" s="371">
        <f t="shared" si="134"/>
        <v>0</v>
      </c>
      <c r="DX80" s="371">
        <f t="shared" si="135"/>
        <v>0</v>
      </c>
      <c r="DY80" s="371">
        <f t="shared" si="136"/>
        <v>0</v>
      </c>
      <c r="DZ80" s="371">
        <f t="shared" si="137"/>
        <v>0</v>
      </c>
      <c r="EA80" s="371">
        <f t="shared" si="138"/>
        <v>0</v>
      </c>
      <c r="EB80" s="371">
        <f t="shared" si="139"/>
        <v>0</v>
      </c>
      <c r="EC80" s="371">
        <f t="shared" si="140"/>
        <v>0</v>
      </c>
      <c r="ED80" s="371">
        <f t="shared" si="141"/>
        <v>0</v>
      </c>
      <c r="EE80" s="371">
        <f t="shared" si="142"/>
        <v>0</v>
      </c>
      <c r="EF80" s="371">
        <f t="shared" si="143"/>
        <v>0</v>
      </c>
      <c r="EG80" s="371">
        <f t="shared" si="144"/>
        <v>0</v>
      </c>
      <c r="EH80" s="371">
        <f t="shared" si="145"/>
        <v>0</v>
      </c>
      <c r="EI80" s="371">
        <f t="shared" si="146"/>
        <v>0</v>
      </c>
      <c r="EJ80" s="371">
        <f t="shared" si="147"/>
        <v>0</v>
      </c>
      <c r="EK80" s="56" t="s">
        <v>717</v>
      </c>
    </row>
    <row r="81" spans="1:141" ht="54" customHeight="1">
      <c r="A81" s="37">
        <f>IF('JLA事務局用　※触らないで下さい'!$A$6="","",'JLA事務局用　※触らないで下さい'!$A$6)</f>
      </c>
      <c r="B81" s="171"/>
      <c r="C81" s="58">
        <f t="shared" si="64"/>
      </c>
      <c r="D81" s="58">
        <f t="shared" si="65"/>
      </c>
      <c r="E81" s="195">
        <f>'JLA事務局用　※触らないで下さい'!$B$6</f>
        <v>0</v>
      </c>
      <c r="F81" s="195">
        <f>'JLA事務局用　※触らないで下さい'!$C$6</f>
        <v>0</v>
      </c>
      <c r="G81" s="37" t="str">
        <f t="shared" si="98"/>
        <v>男</v>
      </c>
      <c r="H81" s="171" t="str">
        <f t="shared" si="99"/>
        <v>1900/01/00</v>
      </c>
      <c r="I81" s="37"/>
      <c r="J81" s="37">
        <f t="shared" si="100"/>
      </c>
      <c r="K81" s="37"/>
      <c r="L81" s="37"/>
      <c r="M81" s="57">
        <f t="shared" si="101"/>
      </c>
      <c r="N81" s="37" t="e">
        <f>JLA事務局用　※触らないで下さい!#REF!</f>
        <v>#REF!</v>
      </c>
      <c r="O81" s="37" t="e">
        <f>JLA事務局用　※触らないで下さい!#REF!</f>
        <v>#REF!</v>
      </c>
      <c r="P81" s="37"/>
      <c r="Q81" s="37"/>
      <c r="R81" s="37">
        <v>1</v>
      </c>
      <c r="S81" s="37" t="str">
        <f t="shared" si="66"/>
        <v>障害物ｽｲﾑ
200m</v>
      </c>
      <c r="T81" s="37" t="str">
        <f t="shared" si="102"/>
        <v>:.</v>
      </c>
      <c r="U81" s="37" t="str">
        <f t="shared" si="67"/>
        <v>ﾏﾈｷﾝｷｬﾘｰ
50m</v>
      </c>
      <c r="V81" s="37" t="str">
        <f t="shared" si="103"/>
        <v>:.</v>
      </c>
      <c r="W81" s="37" t="str">
        <f t="shared" si="68"/>
        <v>ﾚｽｷｭｰﾒﾄﾞﾚｰ100m</v>
      </c>
      <c r="X81" s="37" t="str">
        <f t="shared" si="104"/>
        <v>:.</v>
      </c>
      <c r="Y81" s="37" t="str">
        <f t="shared" si="69"/>
        <v>ﾏﾈｷﾝｷｬﾘｰ･
ｳｨｽﾞﾌｨﾝ
100m</v>
      </c>
      <c r="Z81" s="37" t="str">
        <f t="shared" si="105"/>
        <v>:.</v>
      </c>
      <c r="AA81" s="37" t="str">
        <f t="shared" si="70"/>
        <v>ﾏﾈｷﾝﾄｳ･
ｳｨｽﾞﾌｨﾝ
100m</v>
      </c>
      <c r="AB81" s="37" t="str">
        <f t="shared" si="106"/>
        <v>:.</v>
      </c>
      <c r="AC81" s="37" t="str">
        <f t="shared" si="71"/>
        <v>ｽｰﾊﾟｰﾗｲﾌｾｰﾊﾞｰ
200m</v>
      </c>
      <c r="AD81" s="37" t="str">
        <f t="shared" si="107"/>
        <v>:.</v>
      </c>
      <c r="AE81" s="37" t="e">
        <f>IF(AF81="","",#REF!)</f>
        <v>#REF!</v>
      </c>
      <c r="AF81" s="37" t="e">
        <f>IF(#REF!="","",#REF!)</f>
        <v>#REF!</v>
      </c>
      <c r="AG81" s="37"/>
      <c r="AH81" s="37"/>
      <c r="AI81" s="37"/>
      <c r="AJ81" s="37"/>
      <c r="AK81" s="37"/>
      <c r="AL81" s="37"/>
      <c r="AM81" s="37"/>
      <c r="AN81" s="57" t="s">
        <v>900</v>
      </c>
      <c r="AO81" s="219"/>
      <c r="AP81" s="220"/>
      <c r="AQ81" s="219"/>
      <c r="AR81" s="220"/>
      <c r="AS81" s="37" t="s">
        <v>25</v>
      </c>
      <c r="AT81" s="36"/>
      <c r="AU81" s="36"/>
      <c r="AV81" s="34"/>
      <c r="AW81" s="34"/>
      <c r="AX81" s="34"/>
      <c r="AY81" s="284"/>
      <c r="AZ81" s="34"/>
      <c r="BA81" s="34"/>
      <c r="BB81" s="34"/>
      <c r="BC81" s="35"/>
      <c r="BD81" s="37">
        <f>IF(BC81="","",DATEDIF(BC81,'様式 A-4（チーム情報・チームＰＲ）'!$G$2,"Y"))</f>
      </c>
      <c r="BE81" s="287"/>
      <c r="BF81" s="312"/>
      <c r="BG81" s="37"/>
      <c r="BH81" s="58"/>
      <c r="BI81" s="289"/>
      <c r="BJ81" s="309" t="s">
        <v>689</v>
      </c>
      <c r="BK81" s="290"/>
      <c r="BL81" s="309" t="s">
        <v>690</v>
      </c>
      <c r="BM81" s="291"/>
      <c r="BN81" s="289"/>
      <c r="BO81" s="309" t="s">
        <v>689</v>
      </c>
      <c r="BP81" s="290"/>
      <c r="BQ81" s="309" t="s">
        <v>690</v>
      </c>
      <c r="BR81" s="291"/>
      <c r="BS81" s="289"/>
      <c r="BT81" s="309" t="s">
        <v>689</v>
      </c>
      <c r="BU81" s="290"/>
      <c r="BV81" s="309" t="s">
        <v>690</v>
      </c>
      <c r="BW81" s="291"/>
      <c r="BX81" s="289"/>
      <c r="BY81" s="309" t="s">
        <v>689</v>
      </c>
      <c r="BZ81" s="290"/>
      <c r="CA81" s="309" t="s">
        <v>690</v>
      </c>
      <c r="CB81" s="291"/>
      <c r="CC81" s="289"/>
      <c r="CD81" s="309" t="s">
        <v>689</v>
      </c>
      <c r="CE81" s="290"/>
      <c r="CF81" s="309" t="s">
        <v>690</v>
      </c>
      <c r="CG81" s="291"/>
      <c r="CH81" s="289"/>
      <c r="CI81" s="309" t="s">
        <v>689</v>
      </c>
      <c r="CJ81" s="290"/>
      <c r="CK81" s="309" t="s">
        <v>690</v>
      </c>
      <c r="CL81" s="291"/>
      <c r="CM81" s="203"/>
      <c r="CN81" s="203"/>
      <c r="CO81" s="204"/>
      <c r="CP81" s="313" t="str">
        <f t="shared" si="108"/>
        <v>:.</v>
      </c>
      <c r="CQ81" s="313" t="str">
        <f t="shared" si="109"/>
        <v>:.</v>
      </c>
      <c r="CR81" s="313" t="str">
        <f t="shared" si="110"/>
        <v>:.</v>
      </c>
      <c r="CS81" s="313" t="str">
        <f t="shared" si="111"/>
        <v>:.</v>
      </c>
      <c r="CT81" s="313" t="str">
        <f t="shared" si="112"/>
        <v>:.</v>
      </c>
      <c r="CU81" s="313" t="str">
        <f t="shared" si="113"/>
        <v>:.</v>
      </c>
      <c r="CV81" s="314">
        <f t="shared" si="74"/>
        <v>1</v>
      </c>
      <c r="CW81" s="314">
        <f t="shared" si="75"/>
        <v>1</v>
      </c>
      <c r="CX81" s="314">
        <f t="shared" si="76"/>
        <v>1</v>
      </c>
      <c r="CY81" s="314">
        <f t="shared" si="77"/>
        <v>1</v>
      </c>
      <c r="CZ81" s="314">
        <f t="shared" si="78"/>
        <v>1</v>
      </c>
      <c r="DA81" s="314">
        <f t="shared" si="79"/>
        <v>1</v>
      </c>
      <c r="DB81" s="315">
        <f t="shared" si="114"/>
        <v>6</v>
      </c>
      <c r="DC81" s="37">
        <f t="shared" si="115"/>
        <v>0</v>
      </c>
      <c r="DD81" s="59">
        <f t="shared" si="116"/>
        <v>0</v>
      </c>
      <c r="DE81" s="59">
        <f t="shared" si="117"/>
        <v>0</v>
      </c>
      <c r="DG81" s="371">
        <f t="shared" si="118"/>
        <v>0</v>
      </c>
      <c r="DH81" s="371">
        <f t="shared" si="119"/>
        <v>0</v>
      </c>
      <c r="DI81" s="371">
        <f t="shared" si="120"/>
        <v>0</v>
      </c>
      <c r="DJ81" s="371">
        <f t="shared" si="121"/>
        <v>0</v>
      </c>
      <c r="DK81" s="371">
        <f t="shared" si="122"/>
        <v>0</v>
      </c>
      <c r="DL81" s="371">
        <f t="shared" si="123"/>
        <v>0</v>
      </c>
      <c r="DM81" s="371">
        <f t="shared" si="124"/>
        <v>0</v>
      </c>
      <c r="DN81" s="371">
        <f t="shared" si="125"/>
        <v>0</v>
      </c>
      <c r="DO81" s="371">
        <f t="shared" si="126"/>
        <v>0</v>
      </c>
      <c r="DP81" s="371">
        <f t="shared" si="127"/>
        <v>0</v>
      </c>
      <c r="DQ81" s="371">
        <f t="shared" si="128"/>
        <v>0</v>
      </c>
      <c r="DR81" s="371">
        <f t="shared" si="129"/>
        <v>0</v>
      </c>
      <c r="DS81" s="371">
        <f t="shared" si="130"/>
        <v>0</v>
      </c>
      <c r="DT81" s="371">
        <f t="shared" si="131"/>
        <v>0</v>
      </c>
      <c r="DU81" s="371">
        <f t="shared" si="132"/>
        <v>0</v>
      </c>
      <c r="DV81" s="371">
        <f t="shared" si="133"/>
        <v>0</v>
      </c>
      <c r="DW81" s="371">
        <f t="shared" si="134"/>
        <v>0</v>
      </c>
      <c r="DX81" s="371">
        <f t="shared" si="135"/>
        <v>0</v>
      </c>
      <c r="DY81" s="371">
        <f t="shared" si="136"/>
        <v>0</v>
      </c>
      <c r="DZ81" s="371">
        <f t="shared" si="137"/>
        <v>0</v>
      </c>
      <c r="EA81" s="371">
        <f t="shared" si="138"/>
        <v>0</v>
      </c>
      <c r="EB81" s="371">
        <f t="shared" si="139"/>
        <v>0</v>
      </c>
      <c r="EC81" s="371">
        <f t="shared" si="140"/>
        <v>0</v>
      </c>
      <c r="ED81" s="371">
        <f t="shared" si="141"/>
        <v>0</v>
      </c>
      <c r="EE81" s="371">
        <f t="shared" si="142"/>
        <v>0</v>
      </c>
      <c r="EF81" s="371">
        <f t="shared" si="143"/>
        <v>0</v>
      </c>
      <c r="EG81" s="371">
        <f t="shared" si="144"/>
        <v>0</v>
      </c>
      <c r="EH81" s="371">
        <f t="shared" si="145"/>
        <v>0</v>
      </c>
      <c r="EI81" s="371">
        <f t="shared" si="146"/>
        <v>0</v>
      </c>
      <c r="EJ81" s="371">
        <f t="shared" si="147"/>
        <v>0</v>
      </c>
      <c r="EK81" s="56" t="s">
        <v>718</v>
      </c>
    </row>
    <row r="82" spans="1:141" ht="54" customHeight="1">
      <c r="A82" s="37">
        <f>IF('JLA事務局用　※触らないで下さい'!$A$6="","",'JLA事務局用　※触らないで下さい'!$A$6)</f>
      </c>
      <c r="B82" s="171"/>
      <c r="C82" s="58">
        <f t="shared" si="64"/>
      </c>
      <c r="D82" s="58">
        <f t="shared" si="65"/>
      </c>
      <c r="E82" s="195">
        <f>'JLA事務局用　※触らないで下さい'!$B$6</f>
        <v>0</v>
      </c>
      <c r="F82" s="195">
        <f>'JLA事務局用　※触らないで下さい'!$C$6</f>
        <v>0</v>
      </c>
      <c r="G82" s="37" t="str">
        <f t="shared" si="98"/>
        <v>男</v>
      </c>
      <c r="H82" s="171" t="str">
        <f t="shared" si="99"/>
        <v>1900/01/00</v>
      </c>
      <c r="I82" s="37"/>
      <c r="J82" s="37">
        <f t="shared" si="100"/>
      </c>
      <c r="K82" s="37"/>
      <c r="L82" s="37"/>
      <c r="M82" s="57">
        <f t="shared" si="101"/>
      </c>
      <c r="N82" s="37" t="e">
        <f>JLA事務局用　※触らないで下さい!#REF!</f>
        <v>#REF!</v>
      </c>
      <c r="O82" s="37" t="e">
        <f>JLA事務局用　※触らないで下さい!#REF!</f>
        <v>#REF!</v>
      </c>
      <c r="P82" s="37"/>
      <c r="Q82" s="37"/>
      <c r="R82" s="37">
        <v>1</v>
      </c>
      <c r="S82" s="37" t="str">
        <f t="shared" si="66"/>
        <v>障害物ｽｲﾑ
200m</v>
      </c>
      <c r="T82" s="37" t="str">
        <f t="shared" si="102"/>
        <v>:.</v>
      </c>
      <c r="U82" s="37" t="str">
        <f t="shared" si="67"/>
        <v>ﾏﾈｷﾝｷｬﾘｰ
50m</v>
      </c>
      <c r="V82" s="37" t="str">
        <f t="shared" si="103"/>
        <v>:.</v>
      </c>
      <c r="W82" s="37" t="str">
        <f t="shared" si="68"/>
        <v>ﾚｽｷｭｰﾒﾄﾞﾚｰ100m</v>
      </c>
      <c r="X82" s="37" t="str">
        <f t="shared" si="104"/>
        <v>:.</v>
      </c>
      <c r="Y82" s="37" t="str">
        <f t="shared" si="69"/>
        <v>ﾏﾈｷﾝｷｬﾘｰ･
ｳｨｽﾞﾌｨﾝ
100m</v>
      </c>
      <c r="Z82" s="37" t="str">
        <f t="shared" si="105"/>
        <v>:.</v>
      </c>
      <c r="AA82" s="37" t="str">
        <f t="shared" si="70"/>
        <v>ﾏﾈｷﾝﾄｳ･
ｳｨｽﾞﾌｨﾝ
100m</v>
      </c>
      <c r="AB82" s="37" t="str">
        <f t="shared" si="106"/>
        <v>:.</v>
      </c>
      <c r="AC82" s="37" t="str">
        <f t="shared" si="71"/>
        <v>ｽｰﾊﾟｰﾗｲﾌｾｰﾊﾞｰ
200m</v>
      </c>
      <c r="AD82" s="37" t="str">
        <f t="shared" si="107"/>
        <v>:.</v>
      </c>
      <c r="AE82" s="37" t="e">
        <f>IF(AF82="","",#REF!)</f>
        <v>#REF!</v>
      </c>
      <c r="AF82" s="37" t="e">
        <f>IF(#REF!="","",#REF!)</f>
        <v>#REF!</v>
      </c>
      <c r="AG82" s="37"/>
      <c r="AH82" s="37"/>
      <c r="AI82" s="37"/>
      <c r="AJ82" s="37"/>
      <c r="AK82" s="37"/>
      <c r="AL82" s="37"/>
      <c r="AM82" s="37"/>
      <c r="AN82" s="57" t="s">
        <v>901</v>
      </c>
      <c r="AO82" s="219"/>
      <c r="AP82" s="220"/>
      <c r="AQ82" s="219"/>
      <c r="AR82" s="220"/>
      <c r="AS82" s="37" t="s">
        <v>25</v>
      </c>
      <c r="AT82" s="36"/>
      <c r="AU82" s="36"/>
      <c r="AV82" s="34"/>
      <c r="AW82" s="34"/>
      <c r="AX82" s="34"/>
      <c r="AY82" s="284"/>
      <c r="AZ82" s="34"/>
      <c r="BA82" s="34"/>
      <c r="BB82" s="34"/>
      <c r="BC82" s="35"/>
      <c r="BD82" s="37">
        <f>IF(BC82="","",DATEDIF(BC82,'様式 A-4（チーム情報・チームＰＲ）'!$G$2,"Y"))</f>
      </c>
      <c r="BE82" s="287"/>
      <c r="BF82" s="312"/>
      <c r="BG82" s="37"/>
      <c r="BH82" s="58"/>
      <c r="BI82" s="289"/>
      <c r="BJ82" s="309" t="s">
        <v>689</v>
      </c>
      <c r="BK82" s="290"/>
      <c r="BL82" s="309" t="s">
        <v>690</v>
      </c>
      <c r="BM82" s="291"/>
      <c r="BN82" s="289"/>
      <c r="BO82" s="309" t="s">
        <v>689</v>
      </c>
      <c r="BP82" s="290"/>
      <c r="BQ82" s="309" t="s">
        <v>690</v>
      </c>
      <c r="BR82" s="291"/>
      <c r="BS82" s="289"/>
      <c r="BT82" s="309" t="s">
        <v>689</v>
      </c>
      <c r="BU82" s="290"/>
      <c r="BV82" s="309" t="s">
        <v>690</v>
      </c>
      <c r="BW82" s="291"/>
      <c r="BX82" s="289"/>
      <c r="BY82" s="309" t="s">
        <v>689</v>
      </c>
      <c r="BZ82" s="290"/>
      <c r="CA82" s="309" t="s">
        <v>690</v>
      </c>
      <c r="CB82" s="291"/>
      <c r="CC82" s="289"/>
      <c r="CD82" s="309" t="s">
        <v>689</v>
      </c>
      <c r="CE82" s="290"/>
      <c r="CF82" s="309" t="s">
        <v>690</v>
      </c>
      <c r="CG82" s="291"/>
      <c r="CH82" s="289"/>
      <c r="CI82" s="309" t="s">
        <v>689</v>
      </c>
      <c r="CJ82" s="290"/>
      <c r="CK82" s="309" t="s">
        <v>690</v>
      </c>
      <c r="CL82" s="291"/>
      <c r="CM82" s="203"/>
      <c r="CN82" s="203"/>
      <c r="CO82" s="204"/>
      <c r="CP82" s="313" t="str">
        <f t="shared" si="108"/>
        <v>:.</v>
      </c>
      <c r="CQ82" s="313" t="str">
        <f t="shared" si="109"/>
        <v>:.</v>
      </c>
      <c r="CR82" s="313" t="str">
        <f t="shared" si="110"/>
        <v>:.</v>
      </c>
      <c r="CS82" s="313" t="str">
        <f t="shared" si="111"/>
        <v>:.</v>
      </c>
      <c r="CT82" s="313" t="str">
        <f t="shared" si="112"/>
        <v>:.</v>
      </c>
      <c r="CU82" s="313" t="str">
        <f t="shared" si="113"/>
        <v>:.</v>
      </c>
      <c r="CV82" s="314">
        <f t="shared" si="74"/>
        <v>1</v>
      </c>
      <c r="CW82" s="314">
        <f t="shared" si="75"/>
        <v>1</v>
      </c>
      <c r="CX82" s="314">
        <f t="shared" si="76"/>
        <v>1</v>
      </c>
      <c r="CY82" s="314">
        <f t="shared" si="77"/>
        <v>1</v>
      </c>
      <c r="CZ82" s="314">
        <f t="shared" si="78"/>
        <v>1</v>
      </c>
      <c r="DA82" s="314">
        <f t="shared" si="79"/>
        <v>1</v>
      </c>
      <c r="DB82" s="315">
        <f t="shared" si="114"/>
        <v>6</v>
      </c>
      <c r="DC82" s="37">
        <f t="shared" si="115"/>
        <v>0</v>
      </c>
      <c r="DD82" s="59">
        <f t="shared" si="116"/>
        <v>0</v>
      </c>
      <c r="DE82" s="59">
        <f t="shared" si="117"/>
        <v>0</v>
      </c>
      <c r="DG82" s="371">
        <f t="shared" si="118"/>
        <v>0</v>
      </c>
      <c r="DH82" s="371">
        <f t="shared" si="119"/>
        <v>0</v>
      </c>
      <c r="DI82" s="371">
        <f t="shared" si="120"/>
        <v>0</v>
      </c>
      <c r="DJ82" s="371">
        <f t="shared" si="121"/>
        <v>0</v>
      </c>
      <c r="DK82" s="371">
        <f t="shared" si="122"/>
        <v>0</v>
      </c>
      <c r="DL82" s="371">
        <f t="shared" si="123"/>
        <v>0</v>
      </c>
      <c r="DM82" s="371">
        <f t="shared" si="124"/>
        <v>0</v>
      </c>
      <c r="DN82" s="371">
        <f t="shared" si="125"/>
        <v>0</v>
      </c>
      <c r="DO82" s="371">
        <f t="shared" si="126"/>
        <v>0</v>
      </c>
      <c r="DP82" s="371">
        <f t="shared" si="127"/>
        <v>0</v>
      </c>
      <c r="DQ82" s="371">
        <f t="shared" si="128"/>
        <v>0</v>
      </c>
      <c r="DR82" s="371">
        <f t="shared" si="129"/>
        <v>0</v>
      </c>
      <c r="DS82" s="371">
        <f t="shared" si="130"/>
        <v>0</v>
      </c>
      <c r="DT82" s="371">
        <f t="shared" si="131"/>
        <v>0</v>
      </c>
      <c r="DU82" s="371">
        <f t="shared" si="132"/>
        <v>0</v>
      </c>
      <c r="DV82" s="371">
        <f t="shared" si="133"/>
        <v>0</v>
      </c>
      <c r="DW82" s="371">
        <f t="shared" si="134"/>
        <v>0</v>
      </c>
      <c r="DX82" s="371">
        <f t="shared" si="135"/>
        <v>0</v>
      </c>
      <c r="DY82" s="371">
        <f t="shared" si="136"/>
        <v>0</v>
      </c>
      <c r="DZ82" s="371">
        <f t="shared" si="137"/>
        <v>0</v>
      </c>
      <c r="EA82" s="371">
        <f t="shared" si="138"/>
        <v>0</v>
      </c>
      <c r="EB82" s="371">
        <f t="shared" si="139"/>
        <v>0</v>
      </c>
      <c r="EC82" s="371">
        <f t="shared" si="140"/>
        <v>0</v>
      </c>
      <c r="ED82" s="371">
        <f t="shared" si="141"/>
        <v>0</v>
      </c>
      <c r="EE82" s="371">
        <f t="shared" si="142"/>
        <v>0</v>
      </c>
      <c r="EF82" s="371">
        <f t="shared" si="143"/>
        <v>0</v>
      </c>
      <c r="EG82" s="371">
        <f t="shared" si="144"/>
        <v>0</v>
      </c>
      <c r="EH82" s="371">
        <f t="shared" si="145"/>
        <v>0</v>
      </c>
      <c r="EI82" s="371">
        <f t="shared" si="146"/>
        <v>0</v>
      </c>
      <c r="EJ82" s="371">
        <f t="shared" si="147"/>
        <v>0</v>
      </c>
      <c r="EK82" s="56" t="s">
        <v>719</v>
      </c>
    </row>
    <row r="83" spans="1:141" ht="54" customHeight="1">
      <c r="A83" s="37">
        <f>IF('JLA事務局用　※触らないで下さい'!$A$6="","",'JLA事務局用　※触らないで下さい'!$A$6)</f>
      </c>
      <c r="B83" s="171"/>
      <c r="C83" s="58">
        <f t="shared" si="64"/>
      </c>
      <c r="D83" s="58">
        <f t="shared" si="65"/>
      </c>
      <c r="E83" s="195">
        <f>'JLA事務局用　※触らないで下さい'!$B$6</f>
        <v>0</v>
      </c>
      <c r="F83" s="195">
        <f>'JLA事務局用　※触らないで下さい'!$C$6</f>
        <v>0</v>
      </c>
      <c r="G83" s="37" t="str">
        <f t="shared" si="98"/>
        <v>男</v>
      </c>
      <c r="H83" s="171" t="str">
        <f t="shared" si="99"/>
        <v>1900/01/00</v>
      </c>
      <c r="I83" s="37"/>
      <c r="J83" s="37">
        <f t="shared" si="100"/>
      </c>
      <c r="K83" s="37"/>
      <c r="L83" s="37"/>
      <c r="M83" s="57">
        <f t="shared" si="101"/>
      </c>
      <c r="N83" s="37" t="e">
        <f>JLA事務局用　※触らないで下さい!#REF!</f>
        <v>#REF!</v>
      </c>
      <c r="O83" s="37" t="e">
        <f>JLA事務局用　※触らないで下さい!#REF!</f>
        <v>#REF!</v>
      </c>
      <c r="P83" s="37"/>
      <c r="Q83" s="37"/>
      <c r="R83" s="37">
        <v>1</v>
      </c>
      <c r="S83" s="37" t="str">
        <f t="shared" si="66"/>
        <v>障害物ｽｲﾑ
200m</v>
      </c>
      <c r="T83" s="37" t="str">
        <f t="shared" si="102"/>
        <v>:.</v>
      </c>
      <c r="U83" s="37" t="str">
        <f t="shared" si="67"/>
        <v>ﾏﾈｷﾝｷｬﾘｰ
50m</v>
      </c>
      <c r="V83" s="37" t="str">
        <f t="shared" si="103"/>
        <v>:.</v>
      </c>
      <c r="W83" s="37" t="str">
        <f t="shared" si="68"/>
        <v>ﾚｽｷｭｰﾒﾄﾞﾚｰ100m</v>
      </c>
      <c r="X83" s="37" t="str">
        <f t="shared" si="104"/>
        <v>:.</v>
      </c>
      <c r="Y83" s="37" t="str">
        <f t="shared" si="69"/>
        <v>ﾏﾈｷﾝｷｬﾘｰ･
ｳｨｽﾞﾌｨﾝ
100m</v>
      </c>
      <c r="Z83" s="37" t="str">
        <f t="shared" si="105"/>
        <v>:.</v>
      </c>
      <c r="AA83" s="37" t="str">
        <f t="shared" si="70"/>
        <v>ﾏﾈｷﾝﾄｳ･
ｳｨｽﾞﾌｨﾝ
100m</v>
      </c>
      <c r="AB83" s="37" t="str">
        <f t="shared" si="106"/>
        <v>:.</v>
      </c>
      <c r="AC83" s="37" t="str">
        <f t="shared" si="71"/>
        <v>ｽｰﾊﾟｰﾗｲﾌｾｰﾊﾞｰ
200m</v>
      </c>
      <c r="AD83" s="37" t="str">
        <f t="shared" si="107"/>
        <v>:.</v>
      </c>
      <c r="AE83" s="37" t="e">
        <f>IF(AF83="","",#REF!)</f>
        <v>#REF!</v>
      </c>
      <c r="AF83" s="37" t="e">
        <f>IF(#REF!="","",#REF!)</f>
        <v>#REF!</v>
      </c>
      <c r="AG83" s="37"/>
      <c r="AH83" s="37"/>
      <c r="AI83" s="37"/>
      <c r="AJ83" s="37"/>
      <c r="AK83" s="37"/>
      <c r="AL83" s="37"/>
      <c r="AM83" s="37"/>
      <c r="AN83" s="57" t="s">
        <v>902</v>
      </c>
      <c r="AO83" s="219"/>
      <c r="AP83" s="220"/>
      <c r="AQ83" s="219"/>
      <c r="AR83" s="220"/>
      <c r="AS83" s="37" t="s">
        <v>25</v>
      </c>
      <c r="AT83" s="36"/>
      <c r="AU83" s="36"/>
      <c r="AV83" s="34"/>
      <c r="AW83" s="34"/>
      <c r="AX83" s="34"/>
      <c r="AY83" s="284"/>
      <c r="AZ83" s="34"/>
      <c r="BA83" s="34"/>
      <c r="BB83" s="34"/>
      <c r="BC83" s="35"/>
      <c r="BD83" s="37">
        <f>IF(BC83="","",DATEDIF(BC83,'様式 A-4（チーム情報・チームＰＲ）'!$G$2,"Y"))</f>
      </c>
      <c r="BE83" s="287"/>
      <c r="BF83" s="312"/>
      <c r="BG83" s="37"/>
      <c r="BH83" s="58"/>
      <c r="BI83" s="289"/>
      <c r="BJ83" s="309" t="s">
        <v>689</v>
      </c>
      <c r="BK83" s="290"/>
      <c r="BL83" s="309" t="s">
        <v>690</v>
      </c>
      <c r="BM83" s="291"/>
      <c r="BN83" s="289"/>
      <c r="BO83" s="309" t="s">
        <v>689</v>
      </c>
      <c r="BP83" s="290"/>
      <c r="BQ83" s="309" t="s">
        <v>690</v>
      </c>
      <c r="BR83" s="291"/>
      <c r="BS83" s="289"/>
      <c r="BT83" s="309" t="s">
        <v>689</v>
      </c>
      <c r="BU83" s="290"/>
      <c r="BV83" s="309" t="s">
        <v>690</v>
      </c>
      <c r="BW83" s="291"/>
      <c r="BX83" s="289"/>
      <c r="BY83" s="309" t="s">
        <v>689</v>
      </c>
      <c r="BZ83" s="290"/>
      <c r="CA83" s="309" t="s">
        <v>690</v>
      </c>
      <c r="CB83" s="291"/>
      <c r="CC83" s="289"/>
      <c r="CD83" s="309" t="s">
        <v>689</v>
      </c>
      <c r="CE83" s="290"/>
      <c r="CF83" s="309" t="s">
        <v>690</v>
      </c>
      <c r="CG83" s="291"/>
      <c r="CH83" s="289"/>
      <c r="CI83" s="309" t="s">
        <v>689</v>
      </c>
      <c r="CJ83" s="290"/>
      <c r="CK83" s="309" t="s">
        <v>690</v>
      </c>
      <c r="CL83" s="291"/>
      <c r="CM83" s="203"/>
      <c r="CN83" s="203"/>
      <c r="CO83" s="204"/>
      <c r="CP83" s="313" t="str">
        <f t="shared" si="108"/>
        <v>:.</v>
      </c>
      <c r="CQ83" s="313" t="str">
        <f t="shared" si="109"/>
        <v>:.</v>
      </c>
      <c r="CR83" s="313" t="str">
        <f t="shared" si="110"/>
        <v>:.</v>
      </c>
      <c r="CS83" s="313" t="str">
        <f t="shared" si="111"/>
        <v>:.</v>
      </c>
      <c r="CT83" s="313" t="str">
        <f t="shared" si="112"/>
        <v>:.</v>
      </c>
      <c r="CU83" s="313" t="str">
        <f t="shared" si="113"/>
        <v>:.</v>
      </c>
      <c r="CV83" s="314">
        <f t="shared" si="74"/>
        <v>1</v>
      </c>
      <c r="CW83" s="314">
        <f t="shared" si="75"/>
        <v>1</v>
      </c>
      <c r="CX83" s="314">
        <f t="shared" si="76"/>
        <v>1</v>
      </c>
      <c r="CY83" s="314">
        <f t="shared" si="77"/>
        <v>1</v>
      </c>
      <c r="CZ83" s="314">
        <f t="shared" si="78"/>
        <v>1</v>
      </c>
      <c r="DA83" s="314">
        <f t="shared" si="79"/>
        <v>1</v>
      </c>
      <c r="DB83" s="315">
        <f t="shared" si="114"/>
        <v>6</v>
      </c>
      <c r="DC83" s="37">
        <f t="shared" si="115"/>
        <v>0</v>
      </c>
      <c r="DD83" s="59">
        <f t="shared" si="116"/>
        <v>0</v>
      </c>
      <c r="DE83" s="59">
        <f t="shared" si="117"/>
        <v>0</v>
      </c>
      <c r="DG83" s="371">
        <f t="shared" si="118"/>
        <v>0</v>
      </c>
      <c r="DH83" s="371">
        <f t="shared" si="119"/>
        <v>0</v>
      </c>
      <c r="DI83" s="371">
        <f t="shared" si="120"/>
        <v>0</v>
      </c>
      <c r="DJ83" s="371">
        <f t="shared" si="121"/>
        <v>0</v>
      </c>
      <c r="DK83" s="371">
        <f t="shared" si="122"/>
        <v>0</v>
      </c>
      <c r="DL83" s="371">
        <f t="shared" si="123"/>
        <v>0</v>
      </c>
      <c r="DM83" s="371">
        <f t="shared" si="124"/>
        <v>0</v>
      </c>
      <c r="DN83" s="371">
        <f t="shared" si="125"/>
        <v>0</v>
      </c>
      <c r="DO83" s="371">
        <f t="shared" si="126"/>
        <v>0</v>
      </c>
      <c r="DP83" s="371">
        <f t="shared" si="127"/>
        <v>0</v>
      </c>
      <c r="DQ83" s="371">
        <f t="shared" si="128"/>
        <v>0</v>
      </c>
      <c r="DR83" s="371">
        <f t="shared" si="129"/>
        <v>0</v>
      </c>
      <c r="DS83" s="371">
        <f t="shared" si="130"/>
        <v>0</v>
      </c>
      <c r="DT83" s="371">
        <f t="shared" si="131"/>
        <v>0</v>
      </c>
      <c r="DU83" s="371">
        <f t="shared" si="132"/>
        <v>0</v>
      </c>
      <c r="DV83" s="371">
        <f t="shared" si="133"/>
        <v>0</v>
      </c>
      <c r="DW83" s="371">
        <f t="shared" si="134"/>
        <v>0</v>
      </c>
      <c r="DX83" s="371">
        <f t="shared" si="135"/>
        <v>0</v>
      </c>
      <c r="DY83" s="371">
        <f t="shared" si="136"/>
        <v>0</v>
      </c>
      <c r="DZ83" s="371">
        <f t="shared" si="137"/>
        <v>0</v>
      </c>
      <c r="EA83" s="371">
        <f t="shared" si="138"/>
        <v>0</v>
      </c>
      <c r="EB83" s="371">
        <f t="shared" si="139"/>
        <v>0</v>
      </c>
      <c r="EC83" s="371">
        <f t="shared" si="140"/>
        <v>0</v>
      </c>
      <c r="ED83" s="371">
        <f t="shared" si="141"/>
        <v>0</v>
      </c>
      <c r="EE83" s="371">
        <f t="shared" si="142"/>
        <v>0</v>
      </c>
      <c r="EF83" s="371">
        <f t="shared" si="143"/>
        <v>0</v>
      </c>
      <c r="EG83" s="371">
        <f t="shared" si="144"/>
        <v>0</v>
      </c>
      <c r="EH83" s="371">
        <f t="shared" si="145"/>
        <v>0</v>
      </c>
      <c r="EI83" s="371">
        <f t="shared" si="146"/>
        <v>0</v>
      </c>
      <c r="EJ83" s="371">
        <f t="shared" si="147"/>
        <v>0</v>
      </c>
      <c r="EK83" s="56" t="s">
        <v>720</v>
      </c>
    </row>
    <row r="84" spans="1:141" ht="54" customHeight="1">
      <c r="A84" s="37">
        <f>IF('JLA事務局用　※触らないで下さい'!$A$6="","",'JLA事務局用　※触らないで下さい'!$A$6)</f>
      </c>
      <c r="B84" s="171"/>
      <c r="C84" s="58">
        <f t="shared" si="64"/>
      </c>
      <c r="D84" s="58">
        <f t="shared" si="65"/>
      </c>
      <c r="E84" s="195">
        <f>'JLA事務局用　※触らないで下さい'!$B$6</f>
        <v>0</v>
      </c>
      <c r="F84" s="195">
        <f>'JLA事務局用　※触らないで下さい'!$C$6</f>
        <v>0</v>
      </c>
      <c r="G84" s="37" t="str">
        <f t="shared" si="98"/>
        <v>男</v>
      </c>
      <c r="H84" s="171" t="str">
        <f t="shared" si="99"/>
        <v>1900/01/00</v>
      </c>
      <c r="I84" s="37"/>
      <c r="J84" s="37">
        <f t="shared" si="100"/>
      </c>
      <c r="K84" s="37"/>
      <c r="L84" s="37"/>
      <c r="M84" s="57">
        <f t="shared" si="101"/>
      </c>
      <c r="N84" s="37" t="e">
        <f>JLA事務局用　※触らないで下さい!#REF!</f>
        <v>#REF!</v>
      </c>
      <c r="O84" s="37" t="e">
        <f>JLA事務局用　※触らないで下さい!#REF!</f>
        <v>#REF!</v>
      </c>
      <c r="P84" s="37"/>
      <c r="Q84" s="37"/>
      <c r="R84" s="37">
        <v>1</v>
      </c>
      <c r="S84" s="37" t="str">
        <f t="shared" si="66"/>
        <v>障害物ｽｲﾑ
200m</v>
      </c>
      <c r="T84" s="37" t="str">
        <f t="shared" si="102"/>
        <v>:.</v>
      </c>
      <c r="U84" s="37" t="str">
        <f t="shared" si="67"/>
        <v>ﾏﾈｷﾝｷｬﾘｰ
50m</v>
      </c>
      <c r="V84" s="37" t="str">
        <f t="shared" si="103"/>
        <v>:.</v>
      </c>
      <c r="W84" s="37" t="str">
        <f t="shared" si="68"/>
        <v>ﾚｽｷｭｰﾒﾄﾞﾚｰ100m</v>
      </c>
      <c r="X84" s="37" t="str">
        <f t="shared" si="104"/>
        <v>:.</v>
      </c>
      <c r="Y84" s="37" t="str">
        <f t="shared" si="69"/>
        <v>ﾏﾈｷﾝｷｬﾘｰ･
ｳｨｽﾞﾌｨﾝ
100m</v>
      </c>
      <c r="Z84" s="37" t="str">
        <f t="shared" si="105"/>
        <v>:.</v>
      </c>
      <c r="AA84" s="37" t="str">
        <f t="shared" si="70"/>
        <v>ﾏﾈｷﾝﾄｳ･
ｳｨｽﾞﾌｨﾝ
100m</v>
      </c>
      <c r="AB84" s="37" t="str">
        <f t="shared" si="106"/>
        <v>:.</v>
      </c>
      <c r="AC84" s="37" t="str">
        <f t="shared" si="71"/>
        <v>ｽｰﾊﾟｰﾗｲﾌｾｰﾊﾞｰ
200m</v>
      </c>
      <c r="AD84" s="37" t="str">
        <f t="shared" si="107"/>
        <v>:.</v>
      </c>
      <c r="AE84" s="37" t="e">
        <f>IF(AF84="","",#REF!)</f>
        <v>#REF!</v>
      </c>
      <c r="AF84" s="37" t="e">
        <f>IF(#REF!="","",#REF!)</f>
        <v>#REF!</v>
      </c>
      <c r="AG84" s="37"/>
      <c r="AH84" s="37"/>
      <c r="AI84" s="37"/>
      <c r="AJ84" s="37"/>
      <c r="AK84" s="37"/>
      <c r="AL84" s="37"/>
      <c r="AM84" s="37"/>
      <c r="AN84" s="57" t="s">
        <v>903</v>
      </c>
      <c r="AO84" s="219"/>
      <c r="AP84" s="220"/>
      <c r="AQ84" s="219"/>
      <c r="AR84" s="220"/>
      <c r="AS84" s="37" t="s">
        <v>25</v>
      </c>
      <c r="AT84" s="36"/>
      <c r="AU84" s="36"/>
      <c r="AV84" s="34"/>
      <c r="AW84" s="34"/>
      <c r="AX84" s="34"/>
      <c r="AY84" s="284"/>
      <c r="AZ84" s="34"/>
      <c r="BA84" s="34"/>
      <c r="BB84" s="34"/>
      <c r="BC84" s="35"/>
      <c r="BD84" s="37">
        <f>IF(BC84="","",DATEDIF(BC84,'様式 A-4（チーム情報・チームＰＲ）'!$G$2,"Y"))</f>
      </c>
      <c r="BE84" s="287"/>
      <c r="BF84" s="312"/>
      <c r="BG84" s="37"/>
      <c r="BH84" s="58"/>
      <c r="BI84" s="289"/>
      <c r="BJ84" s="309" t="s">
        <v>689</v>
      </c>
      <c r="BK84" s="290"/>
      <c r="BL84" s="309" t="s">
        <v>690</v>
      </c>
      <c r="BM84" s="291"/>
      <c r="BN84" s="289"/>
      <c r="BO84" s="309" t="s">
        <v>689</v>
      </c>
      <c r="BP84" s="290"/>
      <c r="BQ84" s="309" t="s">
        <v>690</v>
      </c>
      <c r="BR84" s="291"/>
      <c r="BS84" s="289"/>
      <c r="BT84" s="309" t="s">
        <v>689</v>
      </c>
      <c r="BU84" s="290"/>
      <c r="BV84" s="309" t="s">
        <v>690</v>
      </c>
      <c r="BW84" s="291"/>
      <c r="BX84" s="289"/>
      <c r="BY84" s="309" t="s">
        <v>689</v>
      </c>
      <c r="BZ84" s="290"/>
      <c r="CA84" s="309" t="s">
        <v>690</v>
      </c>
      <c r="CB84" s="291"/>
      <c r="CC84" s="289"/>
      <c r="CD84" s="309" t="s">
        <v>689</v>
      </c>
      <c r="CE84" s="290"/>
      <c r="CF84" s="309" t="s">
        <v>690</v>
      </c>
      <c r="CG84" s="291"/>
      <c r="CH84" s="289"/>
      <c r="CI84" s="309" t="s">
        <v>689</v>
      </c>
      <c r="CJ84" s="290"/>
      <c r="CK84" s="309" t="s">
        <v>690</v>
      </c>
      <c r="CL84" s="291"/>
      <c r="CM84" s="203"/>
      <c r="CN84" s="203"/>
      <c r="CO84" s="204"/>
      <c r="CP84" s="313" t="str">
        <f t="shared" si="108"/>
        <v>:.</v>
      </c>
      <c r="CQ84" s="313" t="str">
        <f t="shared" si="109"/>
        <v>:.</v>
      </c>
      <c r="CR84" s="313" t="str">
        <f t="shared" si="110"/>
        <v>:.</v>
      </c>
      <c r="CS84" s="313" t="str">
        <f t="shared" si="111"/>
        <v>:.</v>
      </c>
      <c r="CT84" s="313" t="str">
        <f t="shared" si="112"/>
        <v>:.</v>
      </c>
      <c r="CU84" s="313" t="str">
        <f t="shared" si="113"/>
        <v>:.</v>
      </c>
      <c r="CV84" s="314">
        <f t="shared" si="74"/>
        <v>1</v>
      </c>
      <c r="CW84" s="314">
        <f t="shared" si="75"/>
        <v>1</v>
      </c>
      <c r="CX84" s="314">
        <f t="shared" si="76"/>
        <v>1</v>
      </c>
      <c r="CY84" s="314">
        <f t="shared" si="77"/>
        <v>1</v>
      </c>
      <c r="CZ84" s="314">
        <f t="shared" si="78"/>
        <v>1</v>
      </c>
      <c r="DA84" s="314">
        <f t="shared" si="79"/>
        <v>1</v>
      </c>
      <c r="DB84" s="315">
        <f t="shared" si="114"/>
        <v>6</v>
      </c>
      <c r="DC84" s="37">
        <f t="shared" si="115"/>
        <v>0</v>
      </c>
      <c r="DD84" s="59">
        <f t="shared" si="116"/>
        <v>0</v>
      </c>
      <c r="DE84" s="59">
        <f t="shared" si="117"/>
        <v>0</v>
      </c>
      <c r="DG84" s="371">
        <f t="shared" si="118"/>
        <v>0</v>
      </c>
      <c r="DH84" s="371">
        <f t="shared" si="119"/>
        <v>0</v>
      </c>
      <c r="DI84" s="371">
        <f t="shared" si="120"/>
        <v>0</v>
      </c>
      <c r="DJ84" s="371">
        <f t="shared" si="121"/>
        <v>0</v>
      </c>
      <c r="DK84" s="371">
        <f t="shared" si="122"/>
        <v>0</v>
      </c>
      <c r="DL84" s="371">
        <f t="shared" si="123"/>
        <v>0</v>
      </c>
      <c r="DM84" s="371">
        <f t="shared" si="124"/>
        <v>0</v>
      </c>
      <c r="DN84" s="371">
        <f t="shared" si="125"/>
        <v>0</v>
      </c>
      <c r="DO84" s="371">
        <f t="shared" si="126"/>
        <v>0</v>
      </c>
      <c r="DP84" s="371">
        <f t="shared" si="127"/>
        <v>0</v>
      </c>
      <c r="DQ84" s="371">
        <f t="shared" si="128"/>
        <v>0</v>
      </c>
      <c r="DR84" s="371">
        <f t="shared" si="129"/>
        <v>0</v>
      </c>
      <c r="DS84" s="371">
        <f t="shared" si="130"/>
        <v>0</v>
      </c>
      <c r="DT84" s="371">
        <f t="shared" si="131"/>
        <v>0</v>
      </c>
      <c r="DU84" s="371">
        <f t="shared" si="132"/>
        <v>0</v>
      </c>
      <c r="DV84" s="371">
        <f t="shared" si="133"/>
        <v>0</v>
      </c>
      <c r="DW84" s="371">
        <f t="shared" si="134"/>
        <v>0</v>
      </c>
      <c r="DX84" s="371">
        <f t="shared" si="135"/>
        <v>0</v>
      </c>
      <c r="DY84" s="371">
        <f t="shared" si="136"/>
        <v>0</v>
      </c>
      <c r="DZ84" s="371">
        <f t="shared" si="137"/>
        <v>0</v>
      </c>
      <c r="EA84" s="371">
        <f t="shared" si="138"/>
        <v>0</v>
      </c>
      <c r="EB84" s="371">
        <f t="shared" si="139"/>
        <v>0</v>
      </c>
      <c r="EC84" s="371">
        <f t="shared" si="140"/>
        <v>0</v>
      </c>
      <c r="ED84" s="371">
        <f t="shared" si="141"/>
        <v>0</v>
      </c>
      <c r="EE84" s="371">
        <f t="shared" si="142"/>
        <v>0</v>
      </c>
      <c r="EF84" s="371">
        <f t="shared" si="143"/>
        <v>0</v>
      </c>
      <c r="EG84" s="371">
        <f t="shared" si="144"/>
        <v>0</v>
      </c>
      <c r="EH84" s="371">
        <f t="shared" si="145"/>
        <v>0</v>
      </c>
      <c r="EI84" s="371">
        <f t="shared" si="146"/>
        <v>0</v>
      </c>
      <c r="EJ84" s="371">
        <f t="shared" si="147"/>
        <v>0</v>
      </c>
      <c r="EK84" s="56" t="s">
        <v>721</v>
      </c>
    </row>
    <row r="85" spans="1:141" ht="54" customHeight="1">
      <c r="A85" s="37">
        <f>IF('JLA事務局用　※触らないで下さい'!$A$6="","",'JLA事務局用　※触らないで下さい'!$A$6)</f>
      </c>
      <c r="B85" s="171"/>
      <c r="C85" s="58">
        <f t="shared" si="64"/>
      </c>
      <c r="D85" s="58">
        <f t="shared" si="65"/>
      </c>
      <c r="E85" s="195">
        <f>'JLA事務局用　※触らないで下さい'!$B$6</f>
        <v>0</v>
      </c>
      <c r="F85" s="195">
        <f>'JLA事務局用　※触らないで下さい'!$C$6</f>
        <v>0</v>
      </c>
      <c r="G85" s="37" t="str">
        <f t="shared" si="98"/>
        <v>男</v>
      </c>
      <c r="H85" s="171" t="str">
        <f t="shared" si="99"/>
        <v>1900/01/00</v>
      </c>
      <c r="I85" s="37"/>
      <c r="J85" s="37">
        <f t="shared" si="100"/>
      </c>
      <c r="K85" s="37"/>
      <c r="L85" s="37"/>
      <c r="M85" s="57">
        <f t="shared" si="101"/>
      </c>
      <c r="N85" s="37" t="e">
        <f>JLA事務局用　※触らないで下さい!#REF!</f>
        <v>#REF!</v>
      </c>
      <c r="O85" s="37" t="e">
        <f>JLA事務局用　※触らないで下さい!#REF!</f>
        <v>#REF!</v>
      </c>
      <c r="P85" s="37"/>
      <c r="Q85" s="37"/>
      <c r="R85" s="37">
        <v>1</v>
      </c>
      <c r="S85" s="37" t="str">
        <f t="shared" si="66"/>
        <v>障害物ｽｲﾑ
200m</v>
      </c>
      <c r="T85" s="37" t="str">
        <f t="shared" si="102"/>
        <v>:.</v>
      </c>
      <c r="U85" s="37" t="str">
        <f t="shared" si="67"/>
        <v>ﾏﾈｷﾝｷｬﾘｰ
50m</v>
      </c>
      <c r="V85" s="37" t="str">
        <f t="shared" si="103"/>
        <v>:.</v>
      </c>
      <c r="W85" s="37" t="str">
        <f t="shared" si="68"/>
        <v>ﾚｽｷｭｰﾒﾄﾞﾚｰ100m</v>
      </c>
      <c r="X85" s="37" t="str">
        <f t="shared" si="104"/>
        <v>:.</v>
      </c>
      <c r="Y85" s="37" t="str">
        <f t="shared" si="69"/>
        <v>ﾏﾈｷﾝｷｬﾘｰ･
ｳｨｽﾞﾌｨﾝ
100m</v>
      </c>
      <c r="Z85" s="37" t="str">
        <f t="shared" si="105"/>
        <v>:.</v>
      </c>
      <c r="AA85" s="37" t="str">
        <f t="shared" si="70"/>
        <v>ﾏﾈｷﾝﾄｳ･
ｳｨｽﾞﾌｨﾝ
100m</v>
      </c>
      <c r="AB85" s="37" t="str">
        <f t="shared" si="106"/>
        <v>:.</v>
      </c>
      <c r="AC85" s="37" t="str">
        <f t="shared" si="71"/>
        <v>ｽｰﾊﾟｰﾗｲﾌｾｰﾊﾞｰ
200m</v>
      </c>
      <c r="AD85" s="37" t="str">
        <f t="shared" si="107"/>
        <v>:.</v>
      </c>
      <c r="AE85" s="37" t="e">
        <f>IF(AF85="","",#REF!)</f>
        <v>#REF!</v>
      </c>
      <c r="AF85" s="37" t="e">
        <f>IF(#REF!="","",#REF!)</f>
        <v>#REF!</v>
      </c>
      <c r="AG85" s="37"/>
      <c r="AH85" s="37"/>
      <c r="AI85" s="37"/>
      <c r="AJ85" s="37"/>
      <c r="AK85" s="37"/>
      <c r="AL85" s="37"/>
      <c r="AM85" s="37"/>
      <c r="AN85" s="57" t="s">
        <v>904</v>
      </c>
      <c r="AO85" s="219"/>
      <c r="AP85" s="220"/>
      <c r="AQ85" s="219"/>
      <c r="AR85" s="220"/>
      <c r="AS85" s="37" t="s">
        <v>25</v>
      </c>
      <c r="AT85" s="36"/>
      <c r="AU85" s="36"/>
      <c r="AV85" s="34"/>
      <c r="AW85" s="34"/>
      <c r="AX85" s="34"/>
      <c r="AY85" s="284"/>
      <c r="AZ85" s="34"/>
      <c r="BA85" s="34"/>
      <c r="BB85" s="34"/>
      <c r="BC85" s="35"/>
      <c r="BD85" s="37">
        <f>IF(BC85="","",DATEDIF(BC85,'様式 A-4（チーム情報・チームＰＲ）'!$G$2,"Y"))</f>
      </c>
      <c r="BE85" s="287"/>
      <c r="BF85" s="312"/>
      <c r="BG85" s="37"/>
      <c r="BH85" s="58"/>
      <c r="BI85" s="289"/>
      <c r="BJ85" s="309" t="s">
        <v>689</v>
      </c>
      <c r="BK85" s="290"/>
      <c r="BL85" s="309" t="s">
        <v>690</v>
      </c>
      <c r="BM85" s="291"/>
      <c r="BN85" s="289"/>
      <c r="BO85" s="309" t="s">
        <v>689</v>
      </c>
      <c r="BP85" s="290"/>
      <c r="BQ85" s="309" t="s">
        <v>690</v>
      </c>
      <c r="BR85" s="291"/>
      <c r="BS85" s="289"/>
      <c r="BT85" s="309" t="s">
        <v>689</v>
      </c>
      <c r="BU85" s="290"/>
      <c r="BV85" s="309" t="s">
        <v>690</v>
      </c>
      <c r="BW85" s="291"/>
      <c r="BX85" s="289"/>
      <c r="BY85" s="309" t="s">
        <v>689</v>
      </c>
      <c r="BZ85" s="290"/>
      <c r="CA85" s="309" t="s">
        <v>690</v>
      </c>
      <c r="CB85" s="291"/>
      <c r="CC85" s="289"/>
      <c r="CD85" s="309" t="s">
        <v>689</v>
      </c>
      <c r="CE85" s="290"/>
      <c r="CF85" s="309" t="s">
        <v>690</v>
      </c>
      <c r="CG85" s="291"/>
      <c r="CH85" s="289"/>
      <c r="CI85" s="309" t="s">
        <v>689</v>
      </c>
      <c r="CJ85" s="290"/>
      <c r="CK85" s="309" t="s">
        <v>690</v>
      </c>
      <c r="CL85" s="291"/>
      <c r="CM85" s="203"/>
      <c r="CN85" s="203"/>
      <c r="CO85" s="204"/>
      <c r="CP85" s="313" t="str">
        <f t="shared" si="108"/>
        <v>:.</v>
      </c>
      <c r="CQ85" s="313" t="str">
        <f t="shared" si="109"/>
        <v>:.</v>
      </c>
      <c r="CR85" s="313" t="str">
        <f t="shared" si="110"/>
        <v>:.</v>
      </c>
      <c r="CS85" s="313" t="str">
        <f t="shared" si="111"/>
        <v>:.</v>
      </c>
      <c r="CT85" s="313" t="str">
        <f t="shared" si="112"/>
        <v>:.</v>
      </c>
      <c r="CU85" s="313" t="str">
        <f t="shared" si="113"/>
        <v>:.</v>
      </c>
      <c r="CV85" s="314">
        <f t="shared" si="74"/>
        <v>1</v>
      </c>
      <c r="CW85" s="314">
        <f t="shared" si="75"/>
        <v>1</v>
      </c>
      <c r="CX85" s="314">
        <f t="shared" si="76"/>
        <v>1</v>
      </c>
      <c r="CY85" s="314">
        <f t="shared" si="77"/>
        <v>1</v>
      </c>
      <c r="CZ85" s="314">
        <f t="shared" si="78"/>
        <v>1</v>
      </c>
      <c r="DA85" s="314">
        <f t="shared" si="79"/>
        <v>1</v>
      </c>
      <c r="DB85" s="315">
        <f t="shared" si="114"/>
        <v>6</v>
      </c>
      <c r="DC85" s="37">
        <f t="shared" si="115"/>
        <v>0</v>
      </c>
      <c r="DD85" s="59">
        <f t="shared" si="116"/>
        <v>0</v>
      </c>
      <c r="DE85" s="59">
        <f t="shared" si="117"/>
        <v>0</v>
      </c>
      <c r="DG85" s="371">
        <f t="shared" si="118"/>
        <v>0</v>
      </c>
      <c r="DH85" s="371">
        <f t="shared" si="119"/>
        <v>0</v>
      </c>
      <c r="DI85" s="371">
        <f t="shared" si="120"/>
        <v>0</v>
      </c>
      <c r="DJ85" s="371">
        <f t="shared" si="121"/>
        <v>0</v>
      </c>
      <c r="DK85" s="371">
        <f t="shared" si="122"/>
        <v>0</v>
      </c>
      <c r="DL85" s="371">
        <f t="shared" si="123"/>
        <v>0</v>
      </c>
      <c r="DM85" s="371">
        <f t="shared" si="124"/>
        <v>0</v>
      </c>
      <c r="DN85" s="371">
        <f t="shared" si="125"/>
        <v>0</v>
      </c>
      <c r="DO85" s="371">
        <f t="shared" si="126"/>
        <v>0</v>
      </c>
      <c r="DP85" s="371">
        <f t="shared" si="127"/>
        <v>0</v>
      </c>
      <c r="DQ85" s="371">
        <f t="shared" si="128"/>
        <v>0</v>
      </c>
      <c r="DR85" s="371">
        <f t="shared" si="129"/>
        <v>0</v>
      </c>
      <c r="DS85" s="371">
        <f t="shared" si="130"/>
        <v>0</v>
      </c>
      <c r="DT85" s="371">
        <f t="shared" si="131"/>
        <v>0</v>
      </c>
      <c r="DU85" s="371">
        <f t="shared" si="132"/>
        <v>0</v>
      </c>
      <c r="DV85" s="371">
        <f t="shared" si="133"/>
        <v>0</v>
      </c>
      <c r="DW85" s="371">
        <f t="shared" si="134"/>
        <v>0</v>
      </c>
      <c r="DX85" s="371">
        <f t="shared" si="135"/>
        <v>0</v>
      </c>
      <c r="DY85" s="371">
        <f t="shared" si="136"/>
        <v>0</v>
      </c>
      <c r="DZ85" s="371">
        <f t="shared" si="137"/>
        <v>0</v>
      </c>
      <c r="EA85" s="371">
        <f t="shared" si="138"/>
        <v>0</v>
      </c>
      <c r="EB85" s="371">
        <f t="shared" si="139"/>
        <v>0</v>
      </c>
      <c r="EC85" s="371">
        <f t="shared" si="140"/>
        <v>0</v>
      </c>
      <c r="ED85" s="371">
        <f t="shared" si="141"/>
        <v>0</v>
      </c>
      <c r="EE85" s="371">
        <f t="shared" si="142"/>
        <v>0</v>
      </c>
      <c r="EF85" s="371">
        <f t="shared" si="143"/>
        <v>0</v>
      </c>
      <c r="EG85" s="371">
        <f t="shared" si="144"/>
        <v>0</v>
      </c>
      <c r="EH85" s="371">
        <f t="shared" si="145"/>
        <v>0</v>
      </c>
      <c r="EI85" s="371">
        <f t="shared" si="146"/>
        <v>0</v>
      </c>
      <c r="EJ85" s="371">
        <f t="shared" si="147"/>
        <v>0</v>
      </c>
      <c r="EK85" s="56" t="s">
        <v>722</v>
      </c>
    </row>
    <row r="86" spans="1:141" ht="54" customHeight="1">
      <c r="A86" s="37">
        <f>IF('JLA事務局用　※触らないで下さい'!$A$6="","",'JLA事務局用　※触らないで下さい'!$A$6)</f>
      </c>
      <c r="B86" s="171"/>
      <c r="C86" s="58">
        <f t="shared" si="64"/>
      </c>
      <c r="D86" s="58">
        <f t="shared" si="65"/>
      </c>
      <c r="E86" s="195">
        <f>'JLA事務局用　※触らないで下さい'!$B$6</f>
        <v>0</v>
      </c>
      <c r="F86" s="195">
        <f>'JLA事務局用　※触らないで下さい'!$C$6</f>
        <v>0</v>
      </c>
      <c r="G86" s="37" t="str">
        <f t="shared" si="98"/>
        <v>男</v>
      </c>
      <c r="H86" s="171" t="str">
        <f t="shared" si="99"/>
        <v>1900/01/00</v>
      </c>
      <c r="I86" s="37"/>
      <c r="J86" s="37">
        <f t="shared" si="100"/>
      </c>
      <c r="K86" s="37"/>
      <c r="L86" s="37"/>
      <c r="M86" s="57">
        <f t="shared" si="101"/>
      </c>
      <c r="N86" s="37" t="e">
        <f>JLA事務局用　※触らないで下さい!#REF!</f>
        <v>#REF!</v>
      </c>
      <c r="O86" s="37" t="e">
        <f>JLA事務局用　※触らないで下さい!#REF!</f>
        <v>#REF!</v>
      </c>
      <c r="P86" s="37"/>
      <c r="Q86" s="37"/>
      <c r="R86" s="37">
        <v>1</v>
      </c>
      <c r="S86" s="37" t="str">
        <f t="shared" si="66"/>
        <v>障害物ｽｲﾑ
200m</v>
      </c>
      <c r="T86" s="37" t="str">
        <f t="shared" si="102"/>
        <v>:.</v>
      </c>
      <c r="U86" s="37" t="str">
        <f t="shared" si="67"/>
        <v>ﾏﾈｷﾝｷｬﾘｰ
50m</v>
      </c>
      <c r="V86" s="37" t="str">
        <f t="shared" si="103"/>
        <v>:.</v>
      </c>
      <c r="W86" s="37" t="str">
        <f t="shared" si="68"/>
        <v>ﾚｽｷｭｰﾒﾄﾞﾚｰ100m</v>
      </c>
      <c r="X86" s="37" t="str">
        <f t="shared" si="104"/>
        <v>:.</v>
      </c>
      <c r="Y86" s="37" t="str">
        <f t="shared" si="69"/>
        <v>ﾏﾈｷﾝｷｬﾘｰ･
ｳｨｽﾞﾌｨﾝ
100m</v>
      </c>
      <c r="Z86" s="37" t="str">
        <f t="shared" si="105"/>
        <v>:.</v>
      </c>
      <c r="AA86" s="37" t="str">
        <f t="shared" si="70"/>
        <v>ﾏﾈｷﾝﾄｳ･
ｳｨｽﾞﾌｨﾝ
100m</v>
      </c>
      <c r="AB86" s="37" t="str">
        <f t="shared" si="106"/>
        <v>:.</v>
      </c>
      <c r="AC86" s="37" t="str">
        <f t="shared" si="71"/>
        <v>ｽｰﾊﾟｰﾗｲﾌｾｰﾊﾞｰ
200m</v>
      </c>
      <c r="AD86" s="37" t="str">
        <f t="shared" si="107"/>
        <v>:.</v>
      </c>
      <c r="AE86" s="37" t="e">
        <f>IF(AF86="","",#REF!)</f>
        <v>#REF!</v>
      </c>
      <c r="AF86" s="37" t="e">
        <f>IF(#REF!="","",#REF!)</f>
        <v>#REF!</v>
      </c>
      <c r="AG86" s="37"/>
      <c r="AH86" s="37"/>
      <c r="AI86" s="37"/>
      <c r="AJ86" s="37"/>
      <c r="AK86" s="37"/>
      <c r="AL86" s="37"/>
      <c r="AM86" s="37"/>
      <c r="AN86" s="57" t="s">
        <v>905</v>
      </c>
      <c r="AO86" s="219"/>
      <c r="AP86" s="220"/>
      <c r="AQ86" s="219"/>
      <c r="AR86" s="220"/>
      <c r="AS86" s="37" t="s">
        <v>25</v>
      </c>
      <c r="AT86" s="36"/>
      <c r="AU86" s="36"/>
      <c r="AV86" s="34"/>
      <c r="AW86" s="34"/>
      <c r="AX86" s="34"/>
      <c r="AY86" s="284"/>
      <c r="AZ86" s="34"/>
      <c r="BA86" s="34"/>
      <c r="BB86" s="34"/>
      <c r="BC86" s="35"/>
      <c r="BD86" s="37">
        <f>IF(BC86="","",DATEDIF(BC86,'様式 A-4（チーム情報・チームＰＲ）'!$G$2,"Y"))</f>
      </c>
      <c r="BE86" s="287"/>
      <c r="BF86" s="312"/>
      <c r="BG86" s="37"/>
      <c r="BH86" s="58"/>
      <c r="BI86" s="289"/>
      <c r="BJ86" s="309" t="s">
        <v>689</v>
      </c>
      <c r="BK86" s="290"/>
      <c r="BL86" s="309" t="s">
        <v>690</v>
      </c>
      <c r="BM86" s="291"/>
      <c r="BN86" s="289"/>
      <c r="BO86" s="309" t="s">
        <v>689</v>
      </c>
      <c r="BP86" s="290"/>
      <c r="BQ86" s="309" t="s">
        <v>690</v>
      </c>
      <c r="BR86" s="291"/>
      <c r="BS86" s="289"/>
      <c r="BT86" s="309" t="s">
        <v>689</v>
      </c>
      <c r="BU86" s="290"/>
      <c r="BV86" s="309" t="s">
        <v>690</v>
      </c>
      <c r="BW86" s="291"/>
      <c r="BX86" s="289"/>
      <c r="BY86" s="309" t="s">
        <v>689</v>
      </c>
      <c r="BZ86" s="290"/>
      <c r="CA86" s="309" t="s">
        <v>690</v>
      </c>
      <c r="CB86" s="291"/>
      <c r="CC86" s="289"/>
      <c r="CD86" s="309" t="s">
        <v>689</v>
      </c>
      <c r="CE86" s="290"/>
      <c r="CF86" s="309" t="s">
        <v>690</v>
      </c>
      <c r="CG86" s="291"/>
      <c r="CH86" s="289"/>
      <c r="CI86" s="309" t="s">
        <v>689</v>
      </c>
      <c r="CJ86" s="290"/>
      <c r="CK86" s="309" t="s">
        <v>690</v>
      </c>
      <c r="CL86" s="291"/>
      <c r="CM86" s="203"/>
      <c r="CN86" s="203"/>
      <c r="CO86" s="204"/>
      <c r="CP86" s="313" t="str">
        <f t="shared" si="108"/>
        <v>:.</v>
      </c>
      <c r="CQ86" s="313" t="str">
        <f t="shared" si="109"/>
        <v>:.</v>
      </c>
      <c r="CR86" s="313" t="str">
        <f t="shared" si="110"/>
        <v>:.</v>
      </c>
      <c r="CS86" s="313" t="str">
        <f t="shared" si="111"/>
        <v>:.</v>
      </c>
      <c r="CT86" s="313" t="str">
        <f t="shared" si="112"/>
        <v>:.</v>
      </c>
      <c r="CU86" s="313" t="str">
        <f t="shared" si="113"/>
        <v>:.</v>
      </c>
      <c r="CV86" s="314">
        <f t="shared" si="74"/>
        <v>1</v>
      </c>
      <c r="CW86" s="314">
        <f t="shared" si="75"/>
        <v>1</v>
      </c>
      <c r="CX86" s="314">
        <f t="shared" si="76"/>
        <v>1</v>
      </c>
      <c r="CY86" s="314">
        <f t="shared" si="77"/>
        <v>1</v>
      </c>
      <c r="CZ86" s="314">
        <f t="shared" si="78"/>
        <v>1</v>
      </c>
      <c r="DA86" s="314">
        <f t="shared" si="79"/>
        <v>1</v>
      </c>
      <c r="DB86" s="315">
        <f t="shared" si="114"/>
        <v>6</v>
      </c>
      <c r="DC86" s="37">
        <f t="shared" si="115"/>
        <v>0</v>
      </c>
      <c r="DD86" s="59">
        <f t="shared" si="116"/>
        <v>0</v>
      </c>
      <c r="DE86" s="59">
        <f t="shared" si="117"/>
        <v>0</v>
      </c>
      <c r="DG86" s="371">
        <f t="shared" si="118"/>
        <v>0</v>
      </c>
      <c r="DH86" s="371">
        <f t="shared" si="119"/>
        <v>0</v>
      </c>
      <c r="DI86" s="371">
        <f t="shared" si="120"/>
        <v>0</v>
      </c>
      <c r="DJ86" s="371">
        <f t="shared" si="121"/>
        <v>0</v>
      </c>
      <c r="DK86" s="371">
        <f t="shared" si="122"/>
        <v>0</v>
      </c>
      <c r="DL86" s="371">
        <f t="shared" si="123"/>
        <v>0</v>
      </c>
      <c r="DM86" s="371">
        <f t="shared" si="124"/>
        <v>0</v>
      </c>
      <c r="DN86" s="371">
        <f t="shared" si="125"/>
        <v>0</v>
      </c>
      <c r="DO86" s="371">
        <f t="shared" si="126"/>
        <v>0</v>
      </c>
      <c r="DP86" s="371">
        <f t="shared" si="127"/>
        <v>0</v>
      </c>
      <c r="DQ86" s="371">
        <f t="shared" si="128"/>
        <v>0</v>
      </c>
      <c r="DR86" s="371">
        <f t="shared" si="129"/>
        <v>0</v>
      </c>
      <c r="DS86" s="371">
        <f t="shared" si="130"/>
        <v>0</v>
      </c>
      <c r="DT86" s="371">
        <f t="shared" si="131"/>
        <v>0</v>
      </c>
      <c r="DU86" s="371">
        <f t="shared" si="132"/>
        <v>0</v>
      </c>
      <c r="DV86" s="371">
        <f t="shared" si="133"/>
        <v>0</v>
      </c>
      <c r="DW86" s="371">
        <f t="shared" si="134"/>
        <v>0</v>
      </c>
      <c r="DX86" s="371">
        <f t="shared" si="135"/>
        <v>0</v>
      </c>
      <c r="DY86" s="371">
        <f t="shared" si="136"/>
        <v>0</v>
      </c>
      <c r="DZ86" s="371">
        <f t="shared" si="137"/>
        <v>0</v>
      </c>
      <c r="EA86" s="371">
        <f t="shared" si="138"/>
        <v>0</v>
      </c>
      <c r="EB86" s="371">
        <f t="shared" si="139"/>
        <v>0</v>
      </c>
      <c r="EC86" s="371">
        <f t="shared" si="140"/>
        <v>0</v>
      </c>
      <c r="ED86" s="371">
        <f t="shared" si="141"/>
        <v>0</v>
      </c>
      <c r="EE86" s="371">
        <f t="shared" si="142"/>
        <v>0</v>
      </c>
      <c r="EF86" s="371">
        <f t="shared" si="143"/>
        <v>0</v>
      </c>
      <c r="EG86" s="371">
        <f t="shared" si="144"/>
        <v>0</v>
      </c>
      <c r="EH86" s="371">
        <f t="shared" si="145"/>
        <v>0</v>
      </c>
      <c r="EI86" s="371">
        <f t="shared" si="146"/>
        <v>0</v>
      </c>
      <c r="EJ86" s="371">
        <f t="shared" si="147"/>
        <v>0</v>
      </c>
      <c r="EK86" s="56" t="s">
        <v>723</v>
      </c>
    </row>
    <row r="87" spans="1:141" ht="54" customHeight="1">
      <c r="A87" s="37">
        <f>IF('JLA事務局用　※触らないで下さい'!$A$6="","",'JLA事務局用　※触らないで下さい'!$A$6)</f>
      </c>
      <c r="B87" s="171"/>
      <c r="C87" s="58">
        <f t="shared" si="64"/>
      </c>
      <c r="D87" s="58">
        <f t="shared" si="65"/>
      </c>
      <c r="E87" s="195">
        <f>'JLA事務局用　※触らないで下さい'!$B$6</f>
        <v>0</v>
      </c>
      <c r="F87" s="195">
        <f>'JLA事務局用　※触らないで下さい'!$C$6</f>
        <v>0</v>
      </c>
      <c r="G87" s="37" t="str">
        <f t="shared" si="98"/>
        <v>男</v>
      </c>
      <c r="H87" s="171" t="str">
        <f t="shared" si="99"/>
        <v>1900/01/00</v>
      </c>
      <c r="I87" s="37"/>
      <c r="J87" s="37">
        <f t="shared" si="100"/>
      </c>
      <c r="K87" s="37"/>
      <c r="L87" s="37"/>
      <c r="M87" s="57">
        <f t="shared" si="101"/>
      </c>
      <c r="N87" s="37" t="e">
        <f>JLA事務局用　※触らないで下さい!#REF!</f>
        <v>#REF!</v>
      </c>
      <c r="O87" s="37" t="e">
        <f>JLA事務局用　※触らないで下さい!#REF!</f>
        <v>#REF!</v>
      </c>
      <c r="P87" s="37"/>
      <c r="Q87" s="37"/>
      <c r="R87" s="37">
        <v>1</v>
      </c>
      <c r="S87" s="37" t="str">
        <f t="shared" si="66"/>
        <v>障害物ｽｲﾑ
200m</v>
      </c>
      <c r="T87" s="37" t="str">
        <f t="shared" si="102"/>
        <v>:.</v>
      </c>
      <c r="U87" s="37" t="str">
        <f t="shared" si="67"/>
        <v>ﾏﾈｷﾝｷｬﾘｰ
50m</v>
      </c>
      <c r="V87" s="37" t="str">
        <f t="shared" si="103"/>
        <v>:.</v>
      </c>
      <c r="W87" s="37" t="str">
        <f t="shared" si="68"/>
        <v>ﾚｽｷｭｰﾒﾄﾞﾚｰ100m</v>
      </c>
      <c r="X87" s="37" t="str">
        <f t="shared" si="104"/>
        <v>:.</v>
      </c>
      <c r="Y87" s="37" t="str">
        <f t="shared" si="69"/>
        <v>ﾏﾈｷﾝｷｬﾘｰ･
ｳｨｽﾞﾌｨﾝ
100m</v>
      </c>
      <c r="Z87" s="37" t="str">
        <f t="shared" si="105"/>
        <v>:.</v>
      </c>
      <c r="AA87" s="37" t="str">
        <f t="shared" si="70"/>
        <v>ﾏﾈｷﾝﾄｳ･
ｳｨｽﾞﾌｨﾝ
100m</v>
      </c>
      <c r="AB87" s="37" t="str">
        <f t="shared" si="106"/>
        <v>:.</v>
      </c>
      <c r="AC87" s="37" t="str">
        <f t="shared" si="71"/>
        <v>ｽｰﾊﾟｰﾗｲﾌｾｰﾊﾞｰ
200m</v>
      </c>
      <c r="AD87" s="37" t="str">
        <f t="shared" si="107"/>
        <v>:.</v>
      </c>
      <c r="AE87" s="37" t="e">
        <f>IF(AF87="","",#REF!)</f>
        <v>#REF!</v>
      </c>
      <c r="AF87" s="37" t="e">
        <f>IF(#REF!="","",#REF!)</f>
        <v>#REF!</v>
      </c>
      <c r="AG87" s="37"/>
      <c r="AH87" s="37"/>
      <c r="AI87" s="37"/>
      <c r="AJ87" s="37"/>
      <c r="AK87" s="37"/>
      <c r="AL87" s="37"/>
      <c r="AM87" s="37"/>
      <c r="AN87" s="57" t="s">
        <v>906</v>
      </c>
      <c r="AO87" s="219"/>
      <c r="AP87" s="220"/>
      <c r="AQ87" s="219"/>
      <c r="AR87" s="220"/>
      <c r="AS87" s="37" t="s">
        <v>25</v>
      </c>
      <c r="AT87" s="36"/>
      <c r="AU87" s="36"/>
      <c r="AV87" s="34"/>
      <c r="AW87" s="34"/>
      <c r="AX87" s="34"/>
      <c r="AY87" s="284"/>
      <c r="AZ87" s="34"/>
      <c r="BA87" s="34"/>
      <c r="BB87" s="34"/>
      <c r="BC87" s="35"/>
      <c r="BD87" s="37">
        <f>IF(BC87="","",DATEDIF(BC87,'様式 A-4（チーム情報・チームＰＲ）'!$G$2,"Y"))</f>
      </c>
      <c r="BE87" s="287"/>
      <c r="BF87" s="312"/>
      <c r="BG87" s="37"/>
      <c r="BH87" s="58"/>
      <c r="BI87" s="289"/>
      <c r="BJ87" s="309" t="s">
        <v>689</v>
      </c>
      <c r="BK87" s="290"/>
      <c r="BL87" s="309" t="s">
        <v>690</v>
      </c>
      <c r="BM87" s="291"/>
      <c r="BN87" s="289"/>
      <c r="BO87" s="309" t="s">
        <v>689</v>
      </c>
      <c r="BP87" s="290"/>
      <c r="BQ87" s="309" t="s">
        <v>690</v>
      </c>
      <c r="BR87" s="291"/>
      <c r="BS87" s="289"/>
      <c r="BT87" s="309" t="s">
        <v>689</v>
      </c>
      <c r="BU87" s="290"/>
      <c r="BV87" s="309" t="s">
        <v>690</v>
      </c>
      <c r="BW87" s="291"/>
      <c r="BX87" s="289"/>
      <c r="BY87" s="309" t="s">
        <v>689</v>
      </c>
      <c r="BZ87" s="290"/>
      <c r="CA87" s="309" t="s">
        <v>690</v>
      </c>
      <c r="CB87" s="291"/>
      <c r="CC87" s="289"/>
      <c r="CD87" s="309" t="s">
        <v>689</v>
      </c>
      <c r="CE87" s="290"/>
      <c r="CF87" s="309" t="s">
        <v>690</v>
      </c>
      <c r="CG87" s="291"/>
      <c r="CH87" s="289"/>
      <c r="CI87" s="309" t="s">
        <v>689</v>
      </c>
      <c r="CJ87" s="290"/>
      <c r="CK87" s="309" t="s">
        <v>690</v>
      </c>
      <c r="CL87" s="291"/>
      <c r="CM87" s="203"/>
      <c r="CN87" s="203"/>
      <c r="CO87" s="204"/>
      <c r="CP87" s="313" t="str">
        <f t="shared" si="108"/>
        <v>:.</v>
      </c>
      <c r="CQ87" s="313" t="str">
        <f t="shared" si="109"/>
        <v>:.</v>
      </c>
      <c r="CR87" s="313" t="str">
        <f t="shared" si="110"/>
        <v>:.</v>
      </c>
      <c r="CS87" s="313" t="str">
        <f t="shared" si="111"/>
        <v>:.</v>
      </c>
      <c r="CT87" s="313" t="str">
        <f t="shared" si="112"/>
        <v>:.</v>
      </c>
      <c r="CU87" s="313" t="str">
        <f t="shared" si="113"/>
        <v>:.</v>
      </c>
      <c r="CV87" s="314">
        <f t="shared" si="74"/>
        <v>1</v>
      </c>
      <c r="CW87" s="314">
        <f t="shared" si="75"/>
        <v>1</v>
      </c>
      <c r="CX87" s="314">
        <f t="shared" si="76"/>
        <v>1</v>
      </c>
      <c r="CY87" s="314">
        <f t="shared" si="77"/>
        <v>1</v>
      </c>
      <c r="CZ87" s="314">
        <f t="shared" si="78"/>
        <v>1</v>
      </c>
      <c r="DA87" s="314">
        <f t="shared" si="79"/>
        <v>1</v>
      </c>
      <c r="DB87" s="315">
        <f t="shared" si="114"/>
        <v>6</v>
      </c>
      <c r="DC87" s="37">
        <f t="shared" si="115"/>
        <v>0</v>
      </c>
      <c r="DD87" s="59">
        <f t="shared" si="116"/>
        <v>0</v>
      </c>
      <c r="DE87" s="59">
        <f t="shared" si="117"/>
        <v>0</v>
      </c>
      <c r="DG87" s="371">
        <f t="shared" si="118"/>
        <v>0</v>
      </c>
      <c r="DH87" s="371">
        <f t="shared" si="119"/>
        <v>0</v>
      </c>
      <c r="DI87" s="371">
        <f t="shared" si="120"/>
        <v>0</v>
      </c>
      <c r="DJ87" s="371">
        <f t="shared" si="121"/>
        <v>0</v>
      </c>
      <c r="DK87" s="371">
        <f t="shared" si="122"/>
        <v>0</v>
      </c>
      <c r="DL87" s="371">
        <f t="shared" si="123"/>
        <v>0</v>
      </c>
      <c r="DM87" s="371">
        <f t="shared" si="124"/>
        <v>0</v>
      </c>
      <c r="DN87" s="371">
        <f t="shared" si="125"/>
        <v>0</v>
      </c>
      <c r="DO87" s="371">
        <f t="shared" si="126"/>
        <v>0</v>
      </c>
      <c r="DP87" s="371">
        <f t="shared" si="127"/>
        <v>0</v>
      </c>
      <c r="DQ87" s="371">
        <f t="shared" si="128"/>
        <v>0</v>
      </c>
      <c r="DR87" s="371">
        <f t="shared" si="129"/>
        <v>0</v>
      </c>
      <c r="DS87" s="371">
        <f t="shared" si="130"/>
        <v>0</v>
      </c>
      <c r="DT87" s="371">
        <f t="shared" si="131"/>
        <v>0</v>
      </c>
      <c r="DU87" s="371">
        <f t="shared" si="132"/>
        <v>0</v>
      </c>
      <c r="DV87" s="371">
        <f t="shared" si="133"/>
        <v>0</v>
      </c>
      <c r="DW87" s="371">
        <f t="shared" si="134"/>
        <v>0</v>
      </c>
      <c r="DX87" s="371">
        <f t="shared" si="135"/>
        <v>0</v>
      </c>
      <c r="DY87" s="371">
        <f t="shared" si="136"/>
        <v>0</v>
      </c>
      <c r="DZ87" s="371">
        <f t="shared" si="137"/>
        <v>0</v>
      </c>
      <c r="EA87" s="371">
        <f t="shared" si="138"/>
        <v>0</v>
      </c>
      <c r="EB87" s="371">
        <f t="shared" si="139"/>
        <v>0</v>
      </c>
      <c r="EC87" s="371">
        <f t="shared" si="140"/>
        <v>0</v>
      </c>
      <c r="ED87" s="371">
        <f t="shared" si="141"/>
        <v>0</v>
      </c>
      <c r="EE87" s="371">
        <f t="shared" si="142"/>
        <v>0</v>
      </c>
      <c r="EF87" s="371">
        <f t="shared" si="143"/>
        <v>0</v>
      </c>
      <c r="EG87" s="371">
        <f t="shared" si="144"/>
        <v>0</v>
      </c>
      <c r="EH87" s="371">
        <f t="shared" si="145"/>
        <v>0</v>
      </c>
      <c r="EI87" s="371">
        <f t="shared" si="146"/>
        <v>0</v>
      </c>
      <c r="EJ87" s="371">
        <f t="shared" si="147"/>
        <v>0</v>
      </c>
      <c r="EK87" s="56" t="s">
        <v>724</v>
      </c>
    </row>
    <row r="88" spans="1:141" ht="54" customHeight="1">
      <c r="A88" s="37">
        <f>IF('JLA事務局用　※触らないで下さい'!$A$6="","",'JLA事務局用　※触らないで下さい'!$A$6)</f>
      </c>
      <c r="B88" s="171"/>
      <c r="C88" s="58">
        <f t="shared" si="64"/>
      </c>
      <c r="D88" s="58">
        <f t="shared" si="65"/>
      </c>
      <c r="E88" s="195">
        <f>'JLA事務局用　※触らないで下さい'!$B$6</f>
        <v>0</v>
      </c>
      <c r="F88" s="195">
        <f>'JLA事務局用　※触らないで下さい'!$C$6</f>
        <v>0</v>
      </c>
      <c r="G88" s="37" t="str">
        <f t="shared" si="98"/>
        <v>男</v>
      </c>
      <c r="H88" s="171" t="str">
        <f t="shared" si="99"/>
        <v>1900/01/00</v>
      </c>
      <c r="I88" s="37"/>
      <c r="J88" s="37">
        <f t="shared" si="100"/>
      </c>
      <c r="K88" s="37"/>
      <c r="L88" s="37"/>
      <c r="M88" s="57">
        <f t="shared" si="101"/>
      </c>
      <c r="N88" s="37" t="e">
        <f>JLA事務局用　※触らないで下さい!#REF!</f>
        <v>#REF!</v>
      </c>
      <c r="O88" s="37" t="e">
        <f>JLA事務局用　※触らないで下さい!#REF!</f>
        <v>#REF!</v>
      </c>
      <c r="P88" s="37"/>
      <c r="Q88" s="37"/>
      <c r="R88" s="37">
        <v>1</v>
      </c>
      <c r="S88" s="37" t="str">
        <f t="shared" si="66"/>
        <v>障害物ｽｲﾑ
200m</v>
      </c>
      <c r="T88" s="37" t="str">
        <f t="shared" si="102"/>
        <v>:.</v>
      </c>
      <c r="U88" s="37" t="str">
        <f t="shared" si="67"/>
        <v>ﾏﾈｷﾝｷｬﾘｰ
50m</v>
      </c>
      <c r="V88" s="37" t="str">
        <f t="shared" si="103"/>
        <v>:.</v>
      </c>
      <c r="W88" s="37" t="str">
        <f t="shared" si="68"/>
        <v>ﾚｽｷｭｰﾒﾄﾞﾚｰ100m</v>
      </c>
      <c r="X88" s="37" t="str">
        <f t="shared" si="104"/>
        <v>:.</v>
      </c>
      <c r="Y88" s="37" t="str">
        <f t="shared" si="69"/>
        <v>ﾏﾈｷﾝｷｬﾘｰ･
ｳｨｽﾞﾌｨﾝ
100m</v>
      </c>
      <c r="Z88" s="37" t="str">
        <f t="shared" si="105"/>
        <v>:.</v>
      </c>
      <c r="AA88" s="37" t="str">
        <f t="shared" si="70"/>
        <v>ﾏﾈｷﾝﾄｳ･
ｳｨｽﾞﾌｨﾝ
100m</v>
      </c>
      <c r="AB88" s="37" t="str">
        <f t="shared" si="106"/>
        <v>:.</v>
      </c>
      <c r="AC88" s="37" t="str">
        <f t="shared" si="71"/>
        <v>ｽｰﾊﾟｰﾗｲﾌｾｰﾊﾞｰ
200m</v>
      </c>
      <c r="AD88" s="37" t="str">
        <f t="shared" si="107"/>
        <v>:.</v>
      </c>
      <c r="AE88" s="37" t="e">
        <f>IF(AF88="","",#REF!)</f>
        <v>#REF!</v>
      </c>
      <c r="AF88" s="37" t="e">
        <f>IF(#REF!="","",#REF!)</f>
        <v>#REF!</v>
      </c>
      <c r="AG88" s="37"/>
      <c r="AH88" s="37"/>
      <c r="AI88" s="37"/>
      <c r="AJ88" s="37"/>
      <c r="AK88" s="37"/>
      <c r="AL88" s="37"/>
      <c r="AM88" s="37"/>
      <c r="AN88" s="57" t="s">
        <v>907</v>
      </c>
      <c r="AO88" s="219"/>
      <c r="AP88" s="220"/>
      <c r="AQ88" s="219"/>
      <c r="AR88" s="220"/>
      <c r="AS88" s="37" t="s">
        <v>25</v>
      </c>
      <c r="AT88" s="36"/>
      <c r="AU88" s="36"/>
      <c r="AV88" s="34"/>
      <c r="AW88" s="34"/>
      <c r="AX88" s="34"/>
      <c r="AY88" s="284"/>
      <c r="AZ88" s="34"/>
      <c r="BA88" s="34"/>
      <c r="BB88" s="34"/>
      <c r="BC88" s="35"/>
      <c r="BD88" s="37">
        <f>IF(BC88="","",DATEDIF(BC88,'様式 A-4（チーム情報・チームＰＲ）'!$G$2,"Y"))</f>
      </c>
      <c r="BE88" s="287"/>
      <c r="BF88" s="312"/>
      <c r="BG88" s="37"/>
      <c r="BH88" s="58"/>
      <c r="BI88" s="289"/>
      <c r="BJ88" s="309" t="s">
        <v>689</v>
      </c>
      <c r="BK88" s="290"/>
      <c r="BL88" s="309" t="s">
        <v>690</v>
      </c>
      <c r="BM88" s="291"/>
      <c r="BN88" s="289"/>
      <c r="BO88" s="309" t="s">
        <v>689</v>
      </c>
      <c r="BP88" s="290"/>
      <c r="BQ88" s="309" t="s">
        <v>690</v>
      </c>
      <c r="BR88" s="291"/>
      <c r="BS88" s="289"/>
      <c r="BT88" s="309" t="s">
        <v>689</v>
      </c>
      <c r="BU88" s="290"/>
      <c r="BV88" s="309" t="s">
        <v>690</v>
      </c>
      <c r="BW88" s="291"/>
      <c r="BX88" s="289"/>
      <c r="BY88" s="309" t="s">
        <v>689</v>
      </c>
      <c r="BZ88" s="290"/>
      <c r="CA88" s="309" t="s">
        <v>690</v>
      </c>
      <c r="CB88" s="291"/>
      <c r="CC88" s="289"/>
      <c r="CD88" s="309" t="s">
        <v>689</v>
      </c>
      <c r="CE88" s="290"/>
      <c r="CF88" s="309" t="s">
        <v>690</v>
      </c>
      <c r="CG88" s="291"/>
      <c r="CH88" s="289"/>
      <c r="CI88" s="309" t="s">
        <v>689</v>
      </c>
      <c r="CJ88" s="290"/>
      <c r="CK88" s="309" t="s">
        <v>690</v>
      </c>
      <c r="CL88" s="291"/>
      <c r="CM88" s="203"/>
      <c r="CN88" s="203"/>
      <c r="CO88" s="204"/>
      <c r="CP88" s="313" t="str">
        <f t="shared" si="108"/>
        <v>:.</v>
      </c>
      <c r="CQ88" s="313" t="str">
        <f t="shared" si="109"/>
        <v>:.</v>
      </c>
      <c r="CR88" s="313" t="str">
        <f t="shared" si="110"/>
        <v>:.</v>
      </c>
      <c r="CS88" s="313" t="str">
        <f t="shared" si="111"/>
        <v>:.</v>
      </c>
      <c r="CT88" s="313" t="str">
        <f t="shared" si="112"/>
        <v>:.</v>
      </c>
      <c r="CU88" s="313" t="str">
        <f t="shared" si="113"/>
        <v>:.</v>
      </c>
      <c r="CV88" s="314">
        <f t="shared" si="74"/>
        <v>1</v>
      </c>
      <c r="CW88" s="314">
        <f t="shared" si="75"/>
        <v>1</v>
      </c>
      <c r="CX88" s="314">
        <f t="shared" si="76"/>
        <v>1</v>
      </c>
      <c r="CY88" s="314">
        <f t="shared" si="77"/>
        <v>1</v>
      </c>
      <c r="CZ88" s="314">
        <f t="shared" si="78"/>
        <v>1</v>
      </c>
      <c r="DA88" s="314">
        <f t="shared" si="79"/>
        <v>1</v>
      </c>
      <c r="DB88" s="315">
        <f t="shared" si="114"/>
        <v>6</v>
      </c>
      <c r="DC88" s="37">
        <f t="shared" si="115"/>
        <v>0</v>
      </c>
      <c r="DD88" s="59">
        <f t="shared" si="116"/>
        <v>0</v>
      </c>
      <c r="DE88" s="59">
        <f t="shared" si="117"/>
        <v>0</v>
      </c>
      <c r="DG88" s="371">
        <f t="shared" si="118"/>
        <v>0</v>
      </c>
      <c r="DH88" s="371">
        <f t="shared" si="119"/>
        <v>0</v>
      </c>
      <c r="DI88" s="371">
        <f t="shared" si="120"/>
        <v>0</v>
      </c>
      <c r="DJ88" s="371">
        <f t="shared" si="121"/>
        <v>0</v>
      </c>
      <c r="DK88" s="371">
        <f t="shared" si="122"/>
        <v>0</v>
      </c>
      <c r="DL88" s="371">
        <f t="shared" si="123"/>
        <v>0</v>
      </c>
      <c r="DM88" s="371">
        <f t="shared" si="124"/>
        <v>0</v>
      </c>
      <c r="DN88" s="371">
        <f t="shared" si="125"/>
        <v>0</v>
      </c>
      <c r="DO88" s="371">
        <f t="shared" si="126"/>
        <v>0</v>
      </c>
      <c r="DP88" s="371">
        <f t="shared" si="127"/>
        <v>0</v>
      </c>
      <c r="DQ88" s="371">
        <f t="shared" si="128"/>
        <v>0</v>
      </c>
      <c r="DR88" s="371">
        <f t="shared" si="129"/>
        <v>0</v>
      </c>
      <c r="DS88" s="371">
        <f t="shared" si="130"/>
        <v>0</v>
      </c>
      <c r="DT88" s="371">
        <f t="shared" si="131"/>
        <v>0</v>
      </c>
      <c r="DU88" s="371">
        <f t="shared" si="132"/>
        <v>0</v>
      </c>
      <c r="DV88" s="371">
        <f t="shared" si="133"/>
        <v>0</v>
      </c>
      <c r="DW88" s="371">
        <f t="shared" si="134"/>
        <v>0</v>
      </c>
      <c r="DX88" s="371">
        <f t="shared" si="135"/>
        <v>0</v>
      </c>
      <c r="DY88" s="371">
        <f t="shared" si="136"/>
        <v>0</v>
      </c>
      <c r="DZ88" s="371">
        <f t="shared" si="137"/>
        <v>0</v>
      </c>
      <c r="EA88" s="371">
        <f t="shared" si="138"/>
        <v>0</v>
      </c>
      <c r="EB88" s="371">
        <f t="shared" si="139"/>
        <v>0</v>
      </c>
      <c r="EC88" s="371">
        <f t="shared" si="140"/>
        <v>0</v>
      </c>
      <c r="ED88" s="371">
        <f t="shared" si="141"/>
        <v>0</v>
      </c>
      <c r="EE88" s="371">
        <f t="shared" si="142"/>
        <v>0</v>
      </c>
      <c r="EF88" s="371">
        <f t="shared" si="143"/>
        <v>0</v>
      </c>
      <c r="EG88" s="371">
        <f t="shared" si="144"/>
        <v>0</v>
      </c>
      <c r="EH88" s="371">
        <f t="shared" si="145"/>
        <v>0</v>
      </c>
      <c r="EI88" s="371">
        <f t="shared" si="146"/>
        <v>0</v>
      </c>
      <c r="EJ88" s="371">
        <f t="shared" si="147"/>
        <v>0</v>
      </c>
      <c r="EK88" s="56" t="s">
        <v>725</v>
      </c>
    </row>
    <row r="89" spans="1:141" ht="54" customHeight="1">
      <c r="A89" s="37">
        <f>IF('JLA事務局用　※触らないで下さい'!$A$6="","",'JLA事務局用　※触らないで下さい'!$A$6)</f>
      </c>
      <c r="B89" s="171"/>
      <c r="C89" s="58">
        <f aca="true" t="shared" si="148" ref="C89:C98">IF(AO89="","",TRIM(AO89&amp;"　"&amp;AP89))</f>
      </c>
      <c r="D89" s="58">
        <f aca="true" t="shared" si="149" ref="D89:D98">IF(AO89="","",TRIM(AQ89&amp;" "&amp;AR89))</f>
      </c>
      <c r="E89" s="195">
        <f>'JLA事務局用　※触らないで下さい'!$B$6</f>
        <v>0</v>
      </c>
      <c r="F89" s="195">
        <f>'JLA事務局用　※触らないで下さい'!$C$6</f>
        <v>0</v>
      </c>
      <c r="G89" s="37" t="str">
        <f t="shared" si="98"/>
        <v>男</v>
      </c>
      <c r="H89" s="171" t="str">
        <f t="shared" si="99"/>
        <v>1900/01/00</v>
      </c>
      <c r="I89" s="37"/>
      <c r="J89" s="37">
        <f t="shared" si="100"/>
      </c>
      <c r="K89" s="37"/>
      <c r="L89" s="37"/>
      <c r="M89" s="57">
        <f t="shared" si="101"/>
      </c>
      <c r="N89" s="37" t="e">
        <f>JLA事務局用　※触らないで下さい!#REF!</f>
        <v>#REF!</v>
      </c>
      <c r="O89" s="37" t="e">
        <f>JLA事務局用　※触らないで下さい!#REF!</f>
        <v>#REF!</v>
      </c>
      <c r="P89" s="37"/>
      <c r="Q89" s="37"/>
      <c r="R89" s="37">
        <v>1</v>
      </c>
      <c r="S89" s="37" t="str">
        <f aca="true" t="shared" si="150" ref="S89:S98">IF(T89="","",$CP$7)</f>
        <v>障害物ｽｲﾑ
200m</v>
      </c>
      <c r="T89" s="37" t="str">
        <f t="shared" si="102"/>
        <v>:.</v>
      </c>
      <c r="U89" s="37" t="str">
        <f aca="true" t="shared" si="151" ref="U89:U98">IF(V89="","",$CQ$7)</f>
        <v>ﾏﾈｷﾝｷｬﾘｰ
50m</v>
      </c>
      <c r="V89" s="37" t="str">
        <f t="shared" si="103"/>
        <v>:.</v>
      </c>
      <c r="W89" s="37" t="str">
        <f aca="true" t="shared" si="152" ref="W89:W98">IF(X89="","",$CR$7)</f>
        <v>ﾚｽｷｭｰﾒﾄﾞﾚｰ100m</v>
      </c>
      <c r="X89" s="37" t="str">
        <f t="shared" si="104"/>
        <v>:.</v>
      </c>
      <c r="Y89" s="37" t="str">
        <f aca="true" t="shared" si="153" ref="Y89:Y98">IF(Z89="","",$CS$7)</f>
        <v>ﾏﾈｷﾝｷｬﾘｰ･
ｳｨｽﾞﾌｨﾝ
100m</v>
      </c>
      <c r="Z89" s="37" t="str">
        <f t="shared" si="105"/>
        <v>:.</v>
      </c>
      <c r="AA89" s="37" t="str">
        <f aca="true" t="shared" si="154" ref="AA89:AA98">IF(AB89="","",$CT$7)</f>
        <v>ﾏﾈｷﾝﾄｳ･
ｳｨｽﾞﾌｨﾝ
100m</v>
      </c>
      <c r="AB89" s="37" t="str">
        <f t="shared" si="106"/>
        <v>:.</v>
      </c>
      <c r="AC89" s="37" t="str">
        <f aca="true" t="shared" si="155" ref="AC89:AC98">IF(AD89="","",$CU$7)</f>
        <v>ｽｰﾊﾟｰﾗｲﾌｾｰﾊﾞｰ
200m</v>
      </c>
      <c r="AD89" s="37" t="str">
        <f t="shared" si="107"/>
        <v>:.</v>
      </c>
      <c r="AE89" s="37" t="e">
        <f>IF(AF89="","",#REF!)</f>
        <v>#REF!</v>
      </c>
      <c r="AF89" s="37" t="e">
        <f>IF(#REF!="","",#REF!)</f>
        <v>#REF!</v>
      </c>
      <c r="AG89" s="37"/>
      <c r="AH89" s="37"/>
      <c r="AI89" s="37"/>
      <c r="AJ89" s="37"/>
      <c r="AK89" s="37"/>
      <c r="AL89" s="37"/>
      <c r="AM89" s="37"/>
      <c r="AN89" s="57" t="s">
        <v>908</v>
      </c>
      <c r="AO89" s="219"/>
      <c r="AP89" s="220"/>
      <c r="AQ89" s="219"/>
      <c r="AR89" s="220"/>
      <c r="AS89" s="37" t="s">
        <v>25</v>
      </c>
      <c r="AT89" s="36"/>
      <c r="AU89" s="36"/>
      <c r="AV89" s="34"/>
      <c r="AW89" s="34"/>
      <c r="AX89" s="34"/>
      <c r="AY89" s="284"/>
      <c r="AZ89" s="34"/>
      <c r="BA89" s="34"/>
      <c r="BB89" s="34"/>
      <c r="BC89" s="35"/>
      <c r="BD89" s="37">
        <f>IF(BC89="","",DATEDIF(BC89,'様式 A-4（チーム情報・チームＰＲ）'!$G$2,"Y"))</f>
      </c>
      <c r="BE89" s="287"/>
      <c r="BF89" s="312"/>
      <c r="BG89" s="37"/>
      <c r="BH89" s="58"/>
      <c r="BI89" s="289"/>
      <c r="BJ89" s="309" t="s">
        <v>689</v>
      </c>
      <c r="BK89" s="290"/>
      <c r="BL89" s="309" t="s">
        <v>690</v>
      </c>
      <c r="BM89" s="291"/>
      <c r="BN89" s="289"/>
      <c r="BO89" s="309" t="s">
        <v>689</v>
      </c>
      <c r="BP89" s="290"/>
      <c r="BQ89" s="309" t="s">
        <v>690</v>
      </c>
      <c r="BR89" s="291"/>
      <c r="BS89" s="289"/>
      <c r="BT89" s="309" t="s">
        <v>689</v>
      </c>
      <c r="BU89" s="290"/>
      <c r="BV89" s="309" t="s">
        <v>690</v>
      </c>
      <c r="BW89" s="291"/>
      <c r="BX89" s="289"/>
      <c r="BY89" s="309" t="s">
        <v>689</v>
      </c>
      <c r="BZ89" s="290"/>
      <c r="CA89" s="309" t="s">
        <v>690</v>
      </c>
      <c r="CB89" s="291"/>
      <c r="CC89" s="289"/>
      <c r="CD89" s="309" t="s">
        <v>689</v>
      </c>
      <c r="CE89" s="290"/>
      <c r="CF89" s="309" t="s">
        <v>690</v>
      </c>
      <c r="CG89" s="291"/>
      <c r="CH89" s="289"/>
      <c r="CI89" s="309" t="s">
        <v>689</v>
      </c>
      <c r="CJ89" s="290"/>
      <c r="CK89" s="309" t="s">
        <v>690</v>
      </c>
      <c r="CL89" s="291"/>
      <c r="CM89" s="203"/>
      <c r="CN89" s="203"/>
      <c r="CO89" s="204"/>
      <c r="CP89" s="313" t="str">
        <f t="shared" si="108"/>
        <v>:.</v>
      </c>
      <c r="CQ89" s="313" t="str">
        <f t="shared" si="109"/>
        <v>:.</v>
      </c>
      <c r="CR89" s="313" t="str">
        <f t="shared" si="110"/>
        <v>:.</v>
      </c>
      <c r="CS89" s="313" t="str">
        <f t="shared" si="111"/>
        <v>:.</v>
      </c>
      <c r="CT89" s="313" t="str">
        <f t="shared" si="112"/>
        <v>:.</v>
      </c>
      <c r="CU89" s="313" t="str">
        <f t="shared" si="113"/>
        <v>:.</v>
      </c>
      <c r="CV89" s="314">
        <f t="shared" si="74"/>
        <v>1</v>
      </c>
      <c r="CW89" s="314">
        <f t="shared" si="75"/>
        <v>1</v>
      </c>
      <c r="CX89" s="314">
        <f t="shared" si="76"/>
        <v>1</v>
      </c>
      <c r="CY89" s="314">
        <f t="shared" si="77"/>
        <v>1</v>
      </c>
      <c r="CZ89" s="314">
        <f t="shared" si="78"/>
        <v>1</v>
      </c>
      <c r="DA89" s="314">
        <f t="shared" si="79"/>
        <v>1</v>
      </c>
      <c r="DB89" s="315">
        <f t="shared" si="114"/>
        <v>6</v>
      </c>
      <c r="DC89" s="37">
        <f t="shared" si="115"/>
        <v>0</v>
      </c>
      <c r="DD89" s="59">
        <f t="shared" si="116"/>
        <v>0</v>
      </c>
      <c r="DE89" s="59">
        <f t="shared" si="117"/>
        <v>0</v>
      </c>
      <c r="DG89" s="371">
        <f t="shared" si="118"/>
        <v>0</v>
      </c>
      <c r="DH89" s="371">
        <f t="shared" si="119"/>
        <v>0</v>
      </c>
      <c r="DI89" s="371">
        <f t="shared" si="120"/>
        <v>0</v>
      </c>
      <c r="DJ89" s="371">
        <f t="shared" si="121"/>
        <v>0</v>
      </c>
      <c r="DK89" s="371">
        <f t="shared" si="122"/>
        <v>0</v>
      </c>
      <c r="DL89" s="371">
        <f t="shared" si="123"/>
        <v>0</v>
      </c>
      <c r="DM89" s="371">
        <f t="shared" si="124"/>
        <v>0</v>
      </c>
      <c r="DN89" s="371">
        <f t="shared" si="125"/>
        <v>0</v>
      </c>
      <c r="DO89" s="371">
        <f t="shared" si="126"/>
        <v>0</v>
      </c>
      <c r="DP89" s="371">
        <f t="shared" si="127"/>
        <v>0</v>
      </c>
      <c r="DQ89" s="371">
        <f t="shared" si="128"/>
        <v>0</v>
      </c>
      <c r="DR89" s="371">
        <f t="shared" si="129"/>
        <v>0</v>
      </c>
      <c r="DS89" s="371">
        <f t="shared" si="130"/>
        <v>0</v>
      </c>
      <c r="DT89" s="371">
        <f t="shared" si="131"/>
        <v>0</v>
      </c>
      <c r="DU89" s="371">
        <f t="shared" si="132"/>
        <v>0</v>
      </c>
      <c r="DV89" s="371">
        <f t="shared" si="133"/>
        <v>0</v>
      </c>
      <c r="DW89" s="371">
        <f t="shared" si="134"/>
        <v>0</v>
      </c>
      <c r="DX89" s="371">
        <f t="shared" si="135"/>
        <v>0</v>
      </c>
      <c r="DY89" s="371">
        <f t="shared" si="136"/>
        <v>0</v>
      </c>
      <c r="DZ89" s="371">
        <f t="shared" si="137"/>
        <v>0</v>
      </c>
      <c r="EA89" s="371">
        <f t="shared" si="138"/>
        <v>0</v>
      </c>
      <c r="EB89" s="371">
        <f t="shared" si="139"/>
        <v>0</v>
      </c>
      <c r="EC89" s="371">
        <f t="shared" si="140"/>
        <v>0</v>
      </c>
      <c r="ED89" s="371">
        <f t="shared" si="141"/>
        <v>0</v>
      </c>
      <c r="EE89" s="371">
        <f t="shared" si="142"/>
        <v>0</v>
      </c>
      <c r="EF89" s="371">
        <f t="shared" si="143"/>
        <v>0</v>
      </c>
      <c r="EG89" s="371">
        <f t="shared" si="144"/>
        <v>0</v>
      </c>
      <c r="EH89" s="371">
        <f t="shared" si="145"/>
        <v>0</v>
      </c>
      <c r="EI89" s="371">
        <f t="shared" si="146"/>
        <v>0</v>
      </c>
      <c r="EJ89" s="371">
        <f t="shared" si="147"/>
        <v>0</v>
      </c>
      <c r="EK89" s="56" t="s">
        <v>726</v>
      </c>
    </row>
    <row r="90" spans="1:141" ht="54" customHeight="1">
      <c r="A90" s="37">
        <f>IF('JLA事務局用　※触らないで下さい'!$A$6="","",'JLA事務局用　※触らないで下さい'!$A$6)</f>
      </c>
      <c r="B90" s="171"/>
      <c r="C90" s="58">
        <f t="shared" si="148"/>
      </c>
      <c r="D90" s="58">
        <f t="shared" si="149"/>
      </c>
      <c r="E90" s="195">
        <f>'JLA事務局用　※触らないで下さい'!$B$6</f>
        <v>0</v>
      </c>
      <c r="F90" s="195">
        <f>'JLA事務局用　※触らないで下さい'!$C$6</f>
        <v>0</v>
      </c>
      <c r="G90" s="37" t="str">
        <f t="shared" si="98"/>
        <v>男</v>
      </c>
      <c r="H90" s="171" t="str">
        <f t="shared" si="99"/>
        <v>1900/01/00</v>
      </c>
      <c r="I90" s="37"/>
      <c r="J90" s="37">
        <f t="shared" si="100"/>
      </c>
      <c r="K90" s="37"/>
      <c r="L90" s="37"/>
      <c r="M90" s="57">
        <f t="shared" si="101"/>
      </c>
      <c r="N90" s="37" t="e">
        <f>JLA事務局用　※触らないで下さい!#REF!</f>
        <v>#REF!</v>
      </c>
      <c r="O90" s="37" t="e">
        <f>JLA事務局用　※触らないで下さい!#REF!</f>
        <v>#REF!</v>
      </c>
      <c r="P90" s="37"/>
      <c r="Q90" s="37"/>
      <c r="R90" s="37">
        <v>1</v>
      </c>
      <c r="S90" s="37" t="str">
        <f t="shared" si="150"/>
        <v>障害物ｽｲﾑ
200m</v>
      </c>
      <c r="T90" s="37" t="str">
        <f t="shared" si="102"/>
        <v>:.</v>
      </c>
      <c r="U90" s="37" t="str">
        <f t="shared" si="151"/>
        <v>ﾏﾈｷﾝｷｬﾘｰ
50m</v>
      </c>
      <c r="V90" s="37" t="str">
        <f t="shared" si="103"/>
        <v>:.</v>
      </c>
      <c r="W90" s="37" t="str">
        <f t="shared" si="152"/>
        <v>ﾚｽｷｭｰﾒﾄﾞﾚｰ100m</v>
      </c>
      <c r="X90" s="37" t="str">
        <f t="shared" si="104"/>
        <v>:.</v>
      </c>
      <c r="Y90" s="37" t="str">
        <f t="shared" si="153"/>
        <v>ﾏﾈｷﾝｷｬﾘｰ･
ｳｨｽﾞﾌｨﾝ
100m</v>
      </c>
      <c r="Z90" s="37" t="str">
        <f t="shared" si="105"/>
        <v>:.</v>
      </c>
      <c r="AA90" s="37" t="str">
        <f t="shared" si="154"/>
        <v>ﾏﾈｷﾝﾄｳ･
ｳｨｽﾞﾌｨﾝ
100m</v>
      </c>
      <c r="AB90" s="37" t="str">
        <f t="shared" si="106"/>
        <v>:.</v>
      </c>
      <c r="AC90" s="37" t="str">
        <f t="shared" si="155"/>
        <v>ｽｰﾊﾟｰﾗｲﾌｾｰﾊﾞｰ
200m</v>
      </c>
      <c r="AD90" s="37" t="str">
        <f t="shared" si="107"/>
        <v>:.</v>
      </c>
      <c r="AE90" s="37" t="e">
        <f>IF(AF90="","",#REF!)</f>
        <v>#REF!</v>
      </c>
      <c r="AF90" s="37" t="e">
        <f>IF(#REF!="","",#REF!)</f>
        <v>#REF!</v>
      </c>
      <c r="AG90" s="37"/>
      <c r="AH90" s="37"/>
      <c r="AI90" s="37"/>
      <c r="AJ90" s="37"/>
      <c r="AK90" s="37"/>
      <c r="AL90" s="37"/>
      <c r="AM90" s="37"/>
      <c r="AN90" s="57" t="s">
        <v>909</v>
      </c>
      <c r="AO90" s="219"/>
      <c r="AP90" s="220"/>
      <c r="AQ90" s="219"/>
      <c r="AR90" s="220"/>
      <c r="AS90" s="37" t="s">
        <v>25</v>
      </c>
      <c r="AT90" s="36"/>
      <c r="AU90" s="36"/>
      <c r="AV90" s="34"/>
      <c r="AW90" s="34"/>
      <c r="AX90" s="34"/>
      <c r="AY90" s="284"/>
      <c r="AZ90" s="34"/>
      <c r="BA90" s="34"/>
      <c r="BB90" s="34"/>
      <c r="BC90" s="35"/>
      <c r="BD90" s="37">
        <f>IF(BC90="","",DATEDIF(BC90,'様式 A-4（チーム情報・チームＰＲ）'!$G$2,"Y"))</f>
      </c>
      <c r="BE90" s="287"/>
      <c r="BF90" s="312"/>
      <c r="BG90" s="37"/>
      <c r="BH90" s="58"/>
      <c r="BI90" s="289"/>
      <c r="BJ90" s="309" t="s">
        <v>689</v>
      </c>
      <c r="BK90" s="290"/>
      <c r="BL90" s="309" t="s">
        <v>690</v>
      </c>
      <c r="BM90" s="291"/>
      <c r="BN90" s="289"/>
      <c r="BO90" s="309" t="s">
        <v>689</v>
      </c>
      <c r="BP90" s="290"/>
      <c r="BQ90" s="309" t="s">
        <v>690</v>
      </c>
      <c r="BR90" s="291"/>
      <c r="BS90" s="289"/>
      <c r="BT90" s="309" t="s">
        <v>689</v>
      </c>
      <c r="BU90" s="290"/>
      <c r="BV90" s="309" t="s">
        <v>690</v>
      </c>
      <c r="BW90" s="291"/>
      <c r="BX90" s="289"/>
      <c r="BY90" s="309" t="s">
        <v>689</v>
      </c>
      <c r="BZ90" s="290"/>
      <c r="CA90" s="309" t="s">
        <v>690</v>
      </c>
      <c r="CB90" s="291"/>
      <c r="CC90" s="289"/>
      <c r="CD90" s="309" t="s">
        <v>689</v>
      </c>
      <c r="CE90" s="290"/>
      <c r="CF90" s="309" t="s">
        <v>690</v>
      </c>
      <c r="CG90" s="291"/>
      <c r="CH90" s="289"/>
      <c r="CI90" s="309" t="s">
        <v>689</v>
      </c>
      <c r="CJ90" s="290"/>
      <c r="CK90" s="309" t="s">
        <v>690</v>
      </c>
      <c r="CL90" s="291"/>
      <c r="CM90" s="203"/>
      <c r="CN90" s="203"/>
      <c r="CO90" s="204"/>
      <c r="CP90" s="313" t="str">
        <f t="shared" si="108"/>
        <v>:.</v>
      </c>
      <c r="CQ90" s="313" t="str">
        <f t="shared" si="109"/>
        <v>:.</v>
      </c>
      <c r="CR90" s="313" t="str">
        <f t="shared" si="110"/>
        <v>:.</v>
      </c>
      <c r="CS90" s="313" t="str">
        <f t="shared" si="111"/>
        <v>:.</v>
      </c>
      <c r="CT90" s="313" t="str">
        <f t="shared" si="112"/>
        <v>:.</v>
      </c>
      <c r="CU90" s="313" t="str">
        <f t="shared" si="113"/>
        <v>:.</v>
      </c>
      <c r="CV90" s="314">
        <f t="shared" si="74"/>
        <v>1</v>
      </c>
      <c r="CW90" s="314">
        <f t="shared" si="75"/>
        <v>1</v>
      </c>
      <c r="CX90" s="314">
        <f t="shared" si="76"/>
        <v>1</v>
      </c>
      <c r="CY90" s="314">
        <f t="shared" si="77"/>
        <v>1</v>
      </c>
      <c r="CZ90" s="314">
        <f t="shared" si="78"/>
        <v>1</v>
      </c>
      <c r="DA90" s="314">
        <f t="shared" si="79"/>
        <v>1</v>
      </c>
      <c r="DB90" s="315">
        <f t="shared" si="114"/>
        <v>6</v>
      </c>
      <c r="DC90" s="37">
        <f t="shared" si="115"/>
        <v>0</v>
      </c>
      <c r="DD90" s="59">
        <f t="shared" si="116"/>
        <v>0</v>
      </c>
      <c r="DE90" s="59">
        <f t="shared" si="117"/>
        <v>0</v>
      </c>
      <c r="DG90" s="371">
        <f t="shared" si="118"/>
        <v>0</v>
      </c>
      <c r="DH90" s="371">
        <f t="shared" si="119"/>
        <v>0</v>
      </c>
      <c r="DI90" s="371">
        <f t="shared" si="120"/>
        <v>0</v>
      </c>
      <c r="DJ90" s="371">
        <f t="shared" si="121"/>
        <v>0</v>
      </c>
      <c r="DK90" s="371">
        <f t="shared" si="122"/>
        <v>0</v>
      </c>
      <c r="DL90" s="371">
        <f t="shared" si="123"/>
        <v>0</v>
      </c>
      <c r="DM90" s="371">
        <f t="shared" si="124"/>
        <v>0</v>
      </c>
      <c r="DN90" s="371">
        <f t="shared" si="125"/>
        <v>0</v>
      </c>
      <c r="DO90" s="371">
        <f t="shared" si="126"/>
        <v>0</v>
      </c>
      <c r="DP90" s="371">
        <f t="shared" si="127"/>
        <v>0</v>
      </c>
      <c r="DQ90" s="371">
        <f t="shared" si="128"/>
        <v>0</v>
      </c>
      <c r="DR90" s="371">
        <f t="shared" si="129"/>
        <v>0</v>
      </c>
      <c r="DS90" s="371">
        <f t="shared" si="130"/>
        <v>0</v>
      </c>
      <c r="DT90" s="371">
        <f t="shared" si="131"/>
        <v>0</v>
      </c>
      <c r="DU90" s="371">
        <f t="shared" si="132"/>
        <v>0</v>
      </c>
      <c r="DV90" s="371">
        <f t="shared" si="133"/>
        <v>0</v>
      </c>
      <c r="DW90" s="371">
        <f t="shared" si="134"/>
        <v>0</v>
      </c>
      <c r="DX90" s="371">
        <f t="shared" si="135"/>
        <v>0</v>
      </c>
      <c r="DY90" s="371">
        <f t="shared" si="136"/>
        <v>0</v>
      </c>
      <c r="DZ90" s="371">
        <f t="shared" si="137"/>
        <v>0</v>
      </c>
      <c r="EA90" s="371">
        <f t="shared" si="138"/>
        <v>0</v>
      </c>
      <c r="EB90" s="371">
        <f t="shared" si="139"/>
        <v>0</v>
      </c>
      <c r="EC90" s="371">
        <f t="shared" si="140"/>
        <v>0</v>
      </c>
      <c r="ED90" s="371">
        <f t="shared" si="141"/>
        <v>0</v>
      </c>
      <c r="EE90" s="371">
        <f t="shared" si="142"/>
        <v>0</v>
      </c>
      <c r="EF90" s="371">
        <f t="shared" si="143"/>
        <v>0</v>
      </c>
      <c r="EG90" s="371">
        <f t="shared" si="144"/>
        <v>0</v>
      </c>
      <c r="EH90" s="371">
        <f t="shared" si="145"/>
        <v>0</v>
      </c>
      <c r="EI90" s="371">
        <f t="shared" si="146"/>
        <v>0</v>
      </c>
      <c r="EJ90" s="371">
        <f t="shared" si="147"/>
        <v>0</v>
      </c>
      <c r="EK90" s="56" t="s">
        <v>727</v>
      </c>
    </row>
    <row r="91" spans="1:141" ht="54" customHeight="1">
      <c r="A91" s="37">
        <f>IF('JLA事務局用　※触らないで下さい'!$A$6="","",'JLA事務局用　※触らないで下さい'!$A$6)</f>
      </c>
      <c r="B91" s="171"/>
      <c r="C91" s="58">
        <f t="shared" si="148"/>
      </c>
      <c r="D91" s="58">
        <f t="shared" si="149"/>
      </c>
      <c r="E91" s="195">
        <f>'JLA事務局用　※触らないで下さい'!$B$6</f>
        <v>0</v>
      </c>
      <c r="F91" s="195">
        <f>'JLA事務局用　※触らないで下さい'!$C$6</f>
        <v>0</v>
      </c>
      <c r="G91" s="37" t="str">
        <f t="shared" si="98"/>
        <v>男</v>
      </c>
      <c r="H91" s="171" t="str">
        <f t="shared" si="99"/>
        <v>1900/01/00</v>
      </c>
      <c r="I91" s="37"/>
      <c r="J91" s="37">
        <f t="shared" si="100"/>
      </c>
      <c r="K91" s="37"/>
      <c r="L91" s="37"/>
      <c r="M91" s="57">
        <f t="shared" si="101"/>
      </c>
      <c r="N91" s="37" t="e">
        <f>JLA事務局用　※触らないで下さい!#REF!</f>
        <v>#REF!</v>
      </c>
      <c r="O91" s="37" t="e">
        <f>JLA事務局用　※触らないで下さい!#REF!</f>
        <v>#REF!</v>
      </c>
      <c r="P91" s="37"/>
      <c r="Q91" s="37"/>
      <c r="R91" s="37">
        <v>1</v>
      </c>
      <c r="S91" s="37" t="str">
        <f t="shared" si="150"/>
        <v>障害物ｽｲﾑ
200m</v>
      </c>
      <c r="T91" s="37" t="str">
        <f t="shared" si="102"/>
        <v>:.</v>
      </c>
      <c r="U91" s="37" t="str">
        <f t="shared" si="151"/>
        <v>ﾏﾈｷﾝｷｬﾘｰ
50m</v>
      </c>
      <c r="V91" s="37" t="str">
        <f t="shared" si="103"/>
        <v>:.</v>
      </c>
      <c r="W91" s="37" t="str">
        <f t="shared" si="152"/>
        <v>ﾚｽｷｭｰﾒﾄﾞﾚｰ100m</v>
      </c>
      <c r="X91" s="37" t="str">
        <f t="shared" si="104"/>
        <v>:.</v>
      </c>
      <c r="Y91" s="37" t="str">
        <f t="shared" si="153"/>
        <v>ﾏﾈｷﾝｷｬﾘｰ･
ｳｨｽﾞﾌｨﾝ
100m</v>
      </c>
      <c r="Z91" s="37" t="str">
        <f t="shared" si="105"/>
        <v>:.</v>
      </c>
      <c r="AA91" s="37" t="str">
        <f t="shared" si="154"/>
        <v>ﾏﾈｷﾝﾄｳ･
ｳｨｽﾞﾌｨﾝ
100m</v>
      </c>
      <c r="AB91" s="37" t="str">
        <f t="shared" si="106"/>
        <v>:.</v>
      </c>
      <c r="AC91" s="37" t="str">
        <f t="shared" si="155"/>
        <v>ｽｰﾊﾟｰﾗｲﾌｾｰﾊﾞｰ
200m</v>
      </c>
      <c r="AD91" s="37" t="str">
        <f t="shared" si="107"/>
        <v>:.</v>
      </c>
      <c r="AE91" s="37" t="e">
        <f>IF(AF91="","",#REF!)</f>
        <v>#REF!</v>
      </c>
      <c r="AF91" s="37" t="e">
        <f>IF(#REF!="","",#REF!)</f>
        <v>#REF!</v>
      </c>
      <c r="AG91" s="37"/>
      <c r="AH91" s="37"/>
      <c r="AI91" s="37"/>
      <c r="AJ91" s="37"/>
      <c r="AK91" s="37"/>
      <c r="AL91" s="37"/>
      <c r="AM91" s="37"/>
      <c r="AN91" s="57" t="s">
        <v>910</v>
      </c>
      <c r="AO91" s="219"/>
      <c r="AP91" s="220"/>
      <c r="AQ91" s="219"/>
      <c r="AR91" s="220"/>
      <c r="AS91" s="37" t="s">
        <v>25</v>
      </c>
      <c r="AT91" s="36"/>
      <c r="AU91" s="36"/>
      <c r="AV91" s="34"/>
      <c r="AW91" s="34"/>
      <c r="AX91" s="34"/>
      <c r="AY91" s="284"/>
      <c r="AZ91" s="34"/>
      <c r="BA91" s="34"/>
      <c r="BB91" s="34"/>
      <c r="BC91" s="35"/>
      <c r="BD91" s="37">
        <f>IF(BC91="","",DATEDIF(BC91,'様式 A-4（チーム情報・チームＰＲ）'!$G$2,"Y"))</f>
      </c>
      <c r="BE91" s="287"/>
      <c r="BF91" s="312"/>
      <c r="BG91" s="37"/>
      <c r="BH91" s="58"/>
      <c r="BI91" s="289"/>
      <c r="BJ91" s="309" t="s">
        <v>689</v>
      </c>
      <c r="BK91" s="290"/>
      <c r="BL91" s="309" t="s">
        <v>690</v>
      </c>
      <c r="BM91" s="291"/>
      <c r="BN91" s="289"/>
      <c r="BO91" s="309" t="s">
        <v>689</v>
      </c>
      <c r="BP91" s="290"/>
      <c r="BQ91" s="309" t="s">
        <v>690</v>
      </c>
      <c r="BR91" s="291"/>
      <c r="BS91" s="289"/>
      <c r="BT91" s="309" t="s">
        <v>689</v>
      </c>
      <c r="BU91" s="290"/>
      <c r="BV91" s="309" t="s">
        <v>690</v>
      </c>
      <c r="BW91" s="291"/>
      <c r="BX91" s="289"/>
      <c r="BY91" s="309" t="s">
        <v>689</v>
      </c>
      <c r="BZ91" s="290"/>
      <c r="CA91" s="309" t="s">
        <v>690</v>
      </c>
      <c r="CB91" s="291"/>
      <c r="CC91" s="289"/>
      <c r="CD91" s="309" t="s">
        <v>689</v>
      </c>
      <c r="CE91" s="290"/>
      <c r="CF91" s="309" t="s">
        <v>690</v>
      </c>
      <c r="CG91" s="291"/>
      <c r="CH91" s="289"/>
      <c r="CI91" s="309" t="s">
        <v>689</v>
      </c>
      <c r="CJ91" s="290"/>
      <c r="CK91" s="309" t="s">
        <v>690</v>
      </c>
      <c r="CL91" s="291"/>
      <c r="CM91" s="203"/>
      <c r="CN91" s="203"/>
      <c r="CO91" s="204"/>
      <c r="CP91" s="313" t="str">
        <f t="shared" si="108"/>
        <v>:.</v>
      </c>
      <c r="CQ91" s="313" t="str">
        <f t="shared" si="109"/>
        <v>:.</v>
      </c>
      <c r="CR91" s="313" t="str">
        <f t="shared" si="110"/>
        <v>:.</v>
      </c>
      <c r="CS91" s="313" t="str">
        <f t="shared" si="111"/>
        <v>:.</v>
      </c>
      <c r="CT91" s="313" t="str">
        <f t="shared" si="112"/>
        <v>:.</v>
      </c>
      <c r="CU91" s="313" t="str">
        <f t="shared" si="113"/>
        <v>:.</v>
      </c>
      <c r="CV91" s="314">
        <f aca="true" t="shared" si="156" ref="CV91:CV98">COUNTIF(CP91,":.")</f>
        <v>1</v>
      </c>
      <c r="CW91" s="314">
        <f aca="true" t="shared" si="157" ref="CW91:CW98">COUNTIF(CQ91,":.")</f>
        <v>1</v>
      </c>
      <c r="CX91" s="314">
        <f aca="true" t="shared" si="158" ref="CX91:CX98">COUNTIF(CR91,":.")</f>
        <v>1</v>
      </c>
      <c r="CY91" s="314">
        <f aca="true" t="shared" si="159" ref="CY91:CY98">COUNTIF(CS91,":.")</f>
        <v>1</v>
      </c>
      <c r="CZ91" s="314">
        <f aca="true" t="shared" si="160" ref="CZ91:CZ98">COUNTIF(CT91,":.")</f>
        <v>1</v>
      </c>
      <c r="DA91" s="314">
        <f aca="true" t="shared" si="161" ref="DA91:DA98">COUNTIF(CU91,":.")</f>
        <v>1</v>
      </c>
      <c r="DB91" s="315">
        <f t="shared" si="114"/>
        <v>6</v>
      </c>
      <c r="DC91" s="37">
        <f t="shared" si="115"/>
        <v>0</v>
      </c>
      <c r="DD91" s="59">
        <f t="shared" si="116"/>
        <v>0</v>
      </c>
      <c r="DE91" s="59">
        <f t="shared" si="117"/>
        <v>0</v>
      </c>
      <c r="DG91" s="371">
        <f t="shared" si="118"/>
        <v>0</v>
      </c>
      <c r="DH91" s="371">
        <f t="shared" si="119"/>
        <v>0</v>
      </c>
      <c r="DI91" s="371">
        <f t="shared" si="120"/>
        <v>0</v>
      </c>
      <c r="DJ91" s="371">
        <f t="shared" si="121"/>
        <v>0</v>
      </c>
      <c r="DK91" s="371">
        <f t="shared" si="122"/>
        <v>0</v>
      </c>
      <c r="DL91" s="371">
        <f t="shared" si="123"/>
        <v>0</v>
      </c>
      <c r="DM91" s="371">
        <f t="shared" si="124"/>
        <v>0</v>
      </c>
      <c r="DN91" s="371">
        <f t="shared" si="125"/>
        <v>0</v>
      </c>
      <c r="DO91" s="371">
        <f t="shared" si="126"/>
        <v>0</v>
      </c>
      <c r="DP91" s="371">
        <f t="shared" si="127"/>
        <v>0</v>
      </c>
      <c r="DQ91" s="371">
        <f t="shared" si="128"/>
        <v>0</v>
      </c>
      <c r="DR91" s="371">
        <f t="shared" si="129"/>
        <v>0</v>
      </c>
      <c r="DS91" s="371">
        <f t="shared" si="130"/>
        <v>0</v>
      </c>
      <c r="DT91" s="371">
        <f t="shared" si="131"/>
        <v>0</v>
      </c>
      <c r="DU91" s="371">
        <f t="shared" si="132"/>
        <v>0</v>
      </c>
      <c r="DV91" s="371">
        <f t="shared" si="133"/>
        <v>0</v>
      </c>
      <c r="DW91" s="371">
        <f t="shared" si="134"/>
        <v>0</v>
      </c>
      <c r="DX91" s="371">
        <f t="shared" si="135"/>
        <v>0</v>
      </c>
      <c r="DY91" s="371">
        <f t="shared" si="136"/>
        <v>0</v>
      </c>
      <c r="DZ91" s="371">
        <f t="shared" si="137"/>
        <v>0</v>
      </c>
      <c r="EA91" s="371">
        <f t="shared" si="138"/>
        <v>0</v>
      </c>
      <c r="EB91" s="371">
        <f t="shared" si="139"/>
        <v>0</v>
      </c>
      <c r="EC91" s="371">
        <f t="shared" si="140"/>
        <v>0</v>
      </c>
      <c r="ED91" s="371">
        <f t="shared" si="141"/>
        <v>0</v>
      </c>
      <c r="EE91" s="371">
        <f t="shared" si="142"/>
        <v>0</v>
      </c>
      <c r="EF91" s="371">
        <f t="shared" si="143"/>
        <v>0</v>
      </c>
      <c r="EG91" s="371">
        <f t="shared" si="144"/>
        <v>0</v>
      </c>
      <c r="EH91" s="371">
        <f t="shared" si="145"/>
        <v>0</v>
      </c>
      <c r="EI91" s="371">
        <f t="shared" si="146"/>
        <v>0</v>
      </c>
      <c r="EJ91" s="371">
        <f t="shared" si="147"/>
        <v>0</v>
      </c>
      <c r="EK91" s="56" t="s">
        <v>728</v>
      </c>
    </row>
    <row r="92" spans="1:141" ht="54" customHeight="1">
      <c r="A92" s="37">
        <f>IF('JLA事務局用　※触らないで下さい'!$A$6="","",'JLA事務局用　※触らないで下さい'!$A$6)</f>
      </c>
      <c r="B92" s="171"/>
      <c r="C92" s="58">
        <f t="shared" si="148"/>
      </c>
      <c r="D92" s="58">
        <f t="shared" si="149"/>
      </c>
      <c r="E92" s="195">
        <f>'JLA事務局用　※触らないで下さい'!$B$6</f>
        <v>0</v>
      </c>
      <c r="F92" s="195">
        <f>'JLA事務局用　※触らないで下さい'!$C$6</f>
        <v>0</v>
      </c>
      <c r="G92" s="37" t="str">
        <f t="shared" si="98"/>
        <v>男</v>
      </c>
      <c r="H92" s="171" t="str">
        <f t="shared" si="99"/>
        <v>1900/01/00</v>
      </c>
      <c r="I92" s="37"/>
      <c r="J92" s="37">
        <f t="shared" si="100"/>
      </c>
      <c r="K92" s="37"/>
      <c r="L92" s="37"/>
      <c r="M92" s="57">
        <f t="shared" si="101"/>
      </c>
      <c r="N92" s="37" t="e">
        <f>JLA事務局用　※触らないで下さい!#REF!</f>
        <v>#REF!</v>
      </c>
      <c r="O92" s="37" t="e">
        <f>JLA事務局用　※触らないで下さい!#REF!</f>
        <v>#REF!</v>
      </c>
      <c r="P92" s="37"/>
      <c r="Q92" s="37"/>
      <c r="R92" s="37">
        <v>1</v>
      </c>
      <c r="S92" s="37" t="str">
        <f t="shared" si="150"/>
        <v>障害物ｽｲﾑ
200m</v>
      </c>
      <c r="T92" s="37" t="str">
        <f t="shared" si="102"/>
        <v>:.</v>
      </c>
      <c r="U92" s="37" t="str">
        <f t="shared" si="151"/>
        <v>ﾏﾈｷﾝｷｬﾘｰ
50m</v>
      </c>
      <c r="V92" s="37" t="str">
        <f t="shared" si="103"/>
        <v>:.</v>
      </c>
      <c r="W92" s="37" t="str">
        <f t="shared" si="152"/>
        <v>ﾚｽｷｭｰﾒﾄﾞﾚｰ100m</v>
      </c>
      <c r="X92" s="37" t="str">
        <f t="shared" si="104"/>
        <v>:.</v>
      </c>
      <c r="Y92" s="37" t="str">
        <f t="shared" si="153"/>
        <v>ﾏﾈｷﾝｷｬﾘｰ･
ｳｨｽﾞﾌｨﾝ
100m</v>
      </c>
      <c r="Z92" s="37" t="str">
        <f t="shared" si="105"/>
        <v>:.</v>
      </c>
      <c r="AA92" s="37" t="str">
        <f t="shared" si="154"/>
        <v>ﾏﾈｷﾝﾄｳ･
ｳｨｽﾞﾌｨﾝ
100m</v>
      </c>
      <c r="AB92" s="37" t="str">
        <f t="shared" si="106"/>
        <v>:.</v>
      </c>
      <c r="AC92" s="37" t="str">
        <f t="shared" si="155"/>
        <v>ｽｰﾊﾟｰﾗｲﾌｾｰﾊﾞｰ
200m</v>
      </c>
      <c r="AD92" s="37" t="str">
        <f t="shared" si="107"/>
        <v>:.</v>
      </c>
      <c r="AE92" s="37" t="e">
        <f>IF(AF92="","",#REF!)</f>
        <v>#REF!</v>
      </c>
      <c r="AF92" s="37" t="e">
        <f>IF(#REF!="","",#REF!)</f>
        <v>#REF!</v>
      </c>
      <c r="AG92" s="37"/>
      <c r="AH92" s="37"/>
      <c r="AI92" s="37"/>
      <c r="AJ92" s="37"/>
      <c r="AK92" s="37"/>
      <c r="AL92" s="37"/>
      <c r="AM92" s="37"/>
      <c r="AN92" s="57" t="s">
        <v>911</v>
      </c>
      <c r="AO92" s="219"/>
      <c r="AP92" s="220"/>
      <c r="AQ92" s="219"/>
      <c r="AR92" s="220"/>
      <c r="AS92" s="37" t="s">
        <v>25</v>
      </c>
      <c r="AT92" s="36"/>
      <c r="AU92" s="36"/>
      <c r="AV92" s="34"/>
      <c r="AW92" s="34"/>
      <c r="AX92" s="34"/>
      <c r="AY92" s="284"/>
      <c r="AZ92" s="34"/>
      <c r="BA92" s="34"/>
      <c r="BB92" s="34"/>
      <c r="BC92" s="35"/>
      <c r="BD92" s="37">
        <f>IF(BC92="","",DATEDIF(BC92,'様式 A-4（チーム情報・チームＰＲ）'!$G$2,"Y"))</f>
      </c>
      <c r="BE92" s="287"/>
      <c r="BF92" s="312"/>
      <c r="BG92" s="37"/>
      <c r="BH92" s="58"/>
      <c r="BI92" s="289"/>
      <c r="BJ92" s="309" t="s">
        <v>689</v>
      </c>
      <c r="BK92" s="290"/>
      <c r="BL92" s="309" t="s">
        <v>690</v>
      </c>
      <c r="BM92" s="291"/>
      <c r="BN92" s="289"/>
      <c r="BO92" s="309" t="s">
        <v>689</v>
      </c>
      <c r="BP92" s="290"/>
      <c r="BQ92" s="309" t="s">
        <v>690</v>
      </c>
      <c r="BR92" s="291"/>
      <c r="BS92" s="289"/>
      <c r="BT92" s="309" t="s">
        <v>689</v>
      </c>
      <c r="BU92" s="290"/>
      <c r="BV92" s="309" t="s">
        <v>690</v>
      </c>
      <c r="BW92" s="291"/>
      <c r="BX92" s="289"/>
      <c r="BY92" s="309" t="s">
        <v>689</v>
      </c>
      <c r="BZ92" s="290"/>
      <c r="CA92" s="309" t="s">
        <v>690</v>
      </c>
      <c r="CB92" s="291"/>
      <c r="CC92" s="289"/>
      <c r="CD92" s="309" t="s">
        <v>689</v>
      </c>
      <c r="CE92" s="290"/>
      <c r="CF92" s="309" t="s">
        <v>690</v>
      </c>
      <c r="CG92" s="291"/>
      <c r="CH92" s="289"/>
      <c r="CI92" s="309" t="s">
        <v>689</v>
      </c>
      <c r="CJ92" s="290"/>
      <c r="CK92" s="309" t="s">
        <v>690</v>
      </c>
      <c r="CL92" s="291"/>
      <c r="CM92" s="203"/>
      <c r="CN92" s="203"/>
      <c r="CO92" s="204"/>
      <c r="CP92" s="313" t="str">
        <f t="shared" si="108"/>
        <v>:.</v>
      </c>
      <c r="CQ92" s="313" t="str">
        <f t="shared" si="109"/>
        <v>:.</v>
      </c>
      <c r="CR92" s="313" t="str">
        <f t="shared" si="110"/>
        <v>:.</v>
      </c>
      <c r="CS92" s="313" t="str">
        <f t="shared" si="111"/>
        <v>:.</v>
      </c>
      <c r="CT92" s="313" t="str">
        <f t="shared" si="112"/>
        <v>:.</v>
      </c>
      <c r="CU92" s="313" t="str">
        <f t="shared" si="113"/>
        <v>:.</v>
      </c>
      <c r="CV92" s="314">
        <f t="shared" si="156"/>
        <v>1</v>
      </c>
      <c r="CW92" s="314">
        <f t="shared" si="157"/>
        <v>1</v>
      </c>
      <c r="CX92" s="314">
        <f t="shared" si="158"/>
        <v>1</v>
      </c>
      <c r="CY92" s="314">
        <f t="shared" si="159"/>
        <v>1</v>
      </c>
      <c r="CZ92" s="314">
        <f t="shared" si="160"/>
        <v>1</v>
      </c>
      <c r="DA92" s="314">
        <f t="shared" si="161"/>
        <v>1</v>
      </c>
      <c r="DB92" s="315">
        <f t="shared" si="114"/>
        <v>6</v>
      </c>
      <c r="DC92" s="37">
        <f t="shared" si="115"/>
        <v>0</v>
      </c>
      <c r="DD92" s="59">
        <f t="shared" si="116"/>
        <v>0</v>
      </c>
      <c r="DE92" s="59">
        <f t="shared" si="117"/>
        <v>0</v>
      </c>
      <c r="DG92" s="371">
        <f t="shared" si="118"/>
        <v>0</v>
      </c>
      <c r="DH92" s="371">
        <f t="shared" si="119"/>
        <v>0</v>
      </c>
      <c r="DI92" s="371">
        <f t="shared" si="120"/>
        <v>0</v>
      </c>
      <c r="DJ92" s="371">
        <f t="shared" si="121"/>
        <v>0</v>
      </c>
      <c r="DK92" s="371">
        <f t="shared" si="122"/>
        <v>0</v>
      </c>
      <c r="DL92" s="371">
        <f t="shared" si="123"/>
        <v>0</v>
      </c>
      <c r="DM92" s="371">
        <f t="shared" si="124"/>
        <v>0</v>
      </c>
      <c r="DN92" s="371">
        <f t="shared" si="125"/>
        <v>0</v>
      </c>
      <c r="DO92" s="371">
        <f t="shared" si="126"/>
        <v>0</v>
      </c>
      <c r="DP92" s="371">
        <f t="shared" si="127"/>
        <v>0</v>
      </c>
      <c r="DQ92" s="371">
        <f t="shared" si="128"/>
        <v>0</v>
      </c>
      <c r="DR92" s="371">
        <f t="shared" si="129"/>
        <v>0</v>
      </c>
      <c r="DS92" s="371">
        <f t="shared" si="130"/>
        <v>0</v>
      </c>
      <c r="DT92" s="371">
        <f t="shared" si="131"/>
        <v>0</v>
      </c>
      <c r="DU92" s="371">
        <f t="shared" si="132"/>
        <v>0</v>
      </c>
      <c r="DV92" s="371">
        <f t="shared" si="133"/>
        <v>0</v>
      </c>
      <c r="DW92" s="371">
        <f t="shared" si="134"/>
        <v>0</v>
      </c>
      <c r="DX92" s="371">
        <f t="shared" si="135"/>
        <v>0</v>
      </c>
      <c r="DY92" s="371">
        <f t="shared" si="136"/>
        <v>0</v>
      </c>
      <c r="DZ92" s="371">
        <f t="shared" si="137"/>
        <v>0</v>
      </c>
      <c r="EA92" s="371">
        <f t="shared" si="138"/>
        <v>0</v>
      </c>
      <c r="EB92" s="371">
        <f t="shared" si="139"/>
        <v>0</v>
      </c>
      <c r="EC92" s="371">
        <f t="shared" si="140"/>
        <v>0</v>
      </c>
      <c r="ED92" s="371">
        <f t="shared" si="141"/>
        <v>0</v>
      </c>
      <c r="EE92" s="371">
        <f t="shared" si="142"/>
        <v>0</v>
      </c>
      <c r="EF92" s="371">
        <f t="shared" si="143"/>
        <v>0</v>
      </c>
      <c r="EG92" s="371">
        <f t="shared" si="144"/>
        <v>0</v>
      </c>
      <c r="EH92" s="371">
        <f t="shared" si="145"/>
        <v>0</v>
      </c>
      <c r="EI92" s="371">
        <f t="shared" si="146"/>
        <v>0</v>
      </c>
      <c r="EJ92" s="371">
        <f t="shared" si="147"/>
        <v>0</v>
      </c>
      <c r="EK92" s="56" t="s">
        <v>729</v>
      </c>
    </row>
    <row r="93" spans="1:141" ht="54" customHeight="1">
      <c r="A93" s="37">
        <f>IF('JLA事務局用　※触らないで下さい'!$A$6="","",'JLA事務局用　※触らないで下さい'!$A$6)</f>
      </c>
      <c r="B93" s="171"/>
      <c r="C93" s="58">
        <f t="shared" si="148"/>
      </c>
      <c r="D93" s="58">
        <f t="shared" si="149"/>
      </c>
      <c r="E93" s="195">
        <f>'JLA事務局用　※触らないで下さい'!$B$6</f>
        <v>0</v>
      </c>
      <c r="F93" s="195">
        <f>'JLA事務局用　※触らないで下さい'!$C$6</f>
        <v>0</v>
      </c>
      <c r="G93" s="37" t="str">
        <f t="shared" si="98"/>
        <v>男</v>
      </c>
      <c r="H93" s="171" t="str">
        <f t="shared" si="99"/>
        <v>1900/01/00</v>
      </c>
      <c r="I93" s="37"/>
      <c r="J93" s="37">
        <f t="shared" si="100"/>
      </c>
      <c r="K93" s="37"/>
      <c r="L93" s="37"/>
      <c r="M93" s="57">
        <f t="shared" si="101"/>
      </c>
      <c r="N93" s="37" t="e">
        <f>JLA事務局用　※触らないで下さい!#REF!</f>
        <v>#REF!</v>
      </c>
      <c r="O93" s="37" t="e">
        <f>JLA事務局用　※触らないで下さい!#REF!</f>
        <v>#REF!</v>
      </c>
      <c r="P93" s="37"/>
      <c r="Q93" s="37"/>
      <c r="R93" s="37">
        <v>1</v>
      </c>
      <c r="S93" s="37" t="str">
        <f t="shared" si="150"/>
        <v>障害物ｽｲﾑ
200m</v>
      </c>
      <c r="T93" s="37" t="str">
        <f t="shared" si="102"/>
        <v>:.</v>
      </c>
      <c r="U93" s="37" t="str">
        <f t="shared" si="151"/>
        <v>ﾏﾈｷﾝｷｬﾘｰ
50m</v>
      </c>
      <c r="V93" s="37" t="str">
        <f t="shared" si="103"/>
        <v>:.</v>
      </c>
      <c r="W93" s="37" t="str">
        <f t="shared" si="152"/>
        <v>ﾚｽｷｭｰﾒﾄﾞﾚｰ100m</v>
      </c>
      <c r="X93" s="37" t="str">
        <f t="shared" si="104"/>
        <v>:.</v>
      </c>
      <c r="Y93" s="37" t="str">
        <f t="shared" si="153"/>
        <v>ﾏﾈｷﾝｷｬﾘｰ･
ｳｨｽﾞﾌｨﾝ
100m</v>
      </c>
      <c r="Z93" s="37" t="str">
        <f t="shared" si="105"/>
        <v>:.</v>
      </c>
      <c r="AA93" s="37" t="str">
        <f t="shared" si="154"/>
        <v>ﾏﾈｷﾝﾄｳ･
ｳｨｽﾞﾌｨﾝ
100m</v>
      </c>
      <c r="AB93" s="37" t="str">
        <f t="shared" si="106"/>
        <v>:.</v>
      </c>
      <c r="AC93" s="37" t="str">
        <f t="shared" si="155"/>
        <v>ｽｰﾊﾟｰﾗｲﾌｾｰﾊﾞｰ
200m</v>
      </c>
      <c r="AD93" s="37" t="str">
        <f t="shared" si="107"/>
        <v>:.</v>
      </c>
      <c r="AE93" s="37" t="e">
        <f>IF(AF93="","",#REF!)</f>
        <v>#REF!</v>
      </c>
      <c r="AF93" s="37" t="e">
        <f>IF(#REF!="","",#REF!)</f>
        <v>#REF!</v>
      </c>
      <c r="AG93" s="37"/>
      <c r="AH93" s="37"/>
      <c r="AI93" s="37"/>
      <c r="AJ93" s="37"/>
      <c r="AK93" s="37"/>
      <c r="AL93" s="37"/>
      <c r="AM93" s="37"/>
      <c r="AN93" s="57" t="s">
        <v>912</v>
      </c>
      <c r="AO93" s="219"/>
      <c r="AP93" s="220"/>
      <c r="AQ93" s="219"/>
      <c r="AR93" s="220"/>
      <c r="AS93" s="37" t="s">
        <v>25</v>
      </c>
      <c r="AT93" s="36"/>
      <c r="AU93" s="36"/>
      <c r="AV93" s="34"/>
      <c r="AW93" s="34"/>
      <c r="AX93" s="34"/>
      <c r="AY93" s="284"/>
      <c r="AZ93" s="34"/>
      <c r="BA93" s="34"/>
      <c r="BB93" s="34"/>
      <c r="BC93" s="35"/>
      <c r="BD93" s="37">
        <f>IF(BC93="","",DATEDIF(BC93,'様式 A-4（チーム情報・チームＰＲ）'!$G$2,"Y"))</f>
      </c>
      <c r="BE93" s="287"/>
      <c r="BF93" s="312"/>
      <c r="BG93" s="37"/>
      <c r="BH93" s="58"/>
      <c r="BI93" s="289"/>
      <c r="BJ93" s="309" t="s">
        <v>689</v>
      </c>
      <c r="BK93" s="290"/>
      <c r="BL93" s="309" t="s">
        <v>690</v>
      </c>
      <c r="BM93" s="291"/>
      <c r="BN93" s="289"/>
      <c r="BO93" s="309" t="s">
        <v>689</v>
      </c>
      <c r="BP93" s="290"/>
      <c r="BQ93" s="309" t="s">
        <v>690</v>
      </c>
      <c r="BR93" s="291"/>
      <c r="BS93" s="289"/>
      <c r="BT93" s="309" t="s">
        <v>689</v>
      </c>
      <c r="BU93" s="290"/>
      <c r="BV93" s="309" t="s">
        <v>690</v>
      </c>
      <c r="BW93" s="291"/>
      <c r="BX93" s="289"/>
      <c r="BY93" s="309" t="s">
        <v>689</v>
      </c>
      <c r="BZ93" s="290"/>
      <c r="CA93" s="309" t="s">
        <v>690</v>
      </c>
      <c r="CB93" s="291"/>
      <c r="CC93" s="289"/>
      <c r="CD93" s="309" t="s">
        <v>689</v>
      </c>
      <c r="CE93" s="290"/>
      <c r="CF93" s="309" t="s">
        <v>690</v>
      </c>
      <c r="CG93" s="291"/>
      <c r="CH93" s="289"/>
      <c r="CI93" s="309" t="s">
        <v>689</v>
      </c>
      <c r="CJ93" s="290"/>
      <c r="CK93" s="309" t="s">
        <v>690</v>
      </c>
      <c r="CL93" s="291"/>
      <c r="CM93" s="203"/>
      <c r="CN93" s="203"/>
      <c r="CO93" s="204"/>
      <c r="CP93" s="313" t="str">
        <f t="shared" si="108"/>
        <v>:.</v>
      </c>
      <c r="CQ93" s="313" t="str">
        <f t="shared" si="109"/>
        <v>:.</v>
      </c>
      <c r="CR93" s="313" t="str">
        <f t="shared" si="110"/>
        <v>:.</v>
      </c>
      <c r="CS93" s="313" t="str">
        <f t="shared" si="111"/>
        <v>:.</v>
      </c>
      <c r="CT93" s="313" t="str">
        <f t="shared" si="112"/>
        <v>:.</v>
      </c>
      <c r="CU93" s="313" t="str">
        <f t="shared" si="113"/>
        <v>:.</v>
      </c>
      <c r="CV93" s="314">
        <f t="shared" si="156"/>
        <v>1</v>
      </c>
      <c r="CW93" s="314">
        <f t="shared" si="157"/>
        <v>1</v>
      </c>
      <c r="CX93" s="314">
        <f t="shared" si="158"/>
        <v>1</v>
      </c>
      <c r="CY93" s="314">
        <f t="shared" si="159"/>
        <v>1</v>
      </c>
      <c r="CZ93" s="314">
        <f t="shared" si="160"/>
        <v>1</v>
      </c>
      <c r="DA93" s="314">
        <f t="shared" si="161"/>
        <v>1</v>
      </c>
      <c r="DB93" s="315">
        <f t="shared" si="114"/>
        <v>6</v>
      </c>
      <c r="DC93" s="37">
        <f t="shared" si="115"/>
        <v>0</v>
      </c>
      <c r="DD93" s="59">
        <f t="shared" si="116"/>
        <v>0</v>
      </c>
      <c r="DE93" s="59">
        <f t="shared" si="117"/>
        <v>0</v>
      </c>
      <c r="DG93" s="371">
        <f t="shared" si="118"/>
        <v>0</v>
      </c>
      <c r="DH93" s="371">
        <f t="shared" si="119"/>
        <v>0</v>
      </c>
      <c r="DI93" s="371">
        <f t="shared" si="120"/>
        <v>0</v>
      </c>
      <c r="DJ93" s="371">
        <f t="shared" si="121"/>
        <v>0</v>
      </c>
      <c r="DK93" s="371">
        <f t="shared" si="122"/>
        <v>0</v>
      </c>
      <c r="DL93" s="371">
        <f t="shared" si="123"/>
        <v>0</v>
      </c>
      <c r="DM93" s="371">
        <f t="shared" si="124"/>
        <v>0</v>
      </c>
      <c r="DN93" s="371">
        <f t="shared" si="125"/>
        <v>0</v>
      </c>
      <c r="DO93" s="371">
        <f t="shared" si="126"/>
        <v>0</v>
      </c>
      <c r="DP93" s="371">
        <f t="shared" si="127"/>
        <v>0</v>
      </c>
      <c r="DQ93" s="371">
        <f t="shared" si="128"/>
        <v>0</v>
      </c>
      <c r="DR93" s="371">
        <f t="shared" si="129"/>
        <v>0</v>
      </c>
      <c r="DS93" s="371">
        <f t="shared" si="130"/>
        <v>0</v>
      </c>
      <c r="DT93" s="371">
        <f t="shared" si="131"/>
        <v>0</v>
      </c>
      <c r="DU93" s="371">
        <f t="shared" si="132"/>
        <v>0</v>
      </c>
      <c r="DV93" s="371">
        <f t="shared" si="133"/>
        <v>0</v>
      </c>
      <c r="DW93" s="371">
        <f t="shared" si="134"/>
        <v>0</v>
      </c>
      <c r="DX93" s="371">
        <f t="shared" si="135"/>
        <v>0</v>
      </c>
      <c r="DY93" s="371">
        <f t="shared" si="136"/>
        <v>0</v>
      </c>
      <c r="DZ93" s="371">
        <f t="shared" si="137"/>
        <v>0</v>
      </c>
      <c r="EA93" s="371">
        <f t="shared" si="138"/>
        <v>0</v>
      </c>
      <c r="EB93" s="371">
        <f t="shared" si="139"/>
        <v>0</v>
      </c>
      <c r="EC93" s="371">
        <f t="shared" si="140"/>
        <v>0</v>
      </c>
      <c r="ED93" s="371">
        <f t="shared" si="141"/>
        <v>0</v>
      </c>
      <c r="EE93" s="371">
        <f t="shared" si="142"/>
        <v>0</v>
      </c>
      <c r="EF93" s="371">
        <f t="shared" si="143"/>
        <v>0</v>
      </c>
      <c r="EG93" s="371">
        <f t="shared" si="144"/>
        <v>0</v>
      </c>
      <c r="EH93" s="371">
        <f t="shared" si="145"/>
        <v>0</v>
      </c>
      <c r="EI93" s="371">
        <f t="shared" si="146"/>
        <v>0</v>
      </c>
      <c r="EJ93" s="371">
        <f t="shared" si="147"/>
        <v>0</v>
      </c>
      <c r="EK93" s="56" t="s">
        <v>730</v>
      </c>
    </row>
    <row r="94" spans="1:141" ht="54" customHeight="1">
      <c r="A94" s="37">
        <f>IF('JLA事務局用　※触らないで下さい'!$A$6="","",'JLA事務局用　※触らないで下さい'!$A$6)</f>
      </c>
      <c r="B94" s="171"/>
      <c r="C94" s="58">
        <f t="shared" si="148"/>
      </c>
      <c r="D94" s="58">
        <f t="shared" si="149"/>
      </c>
      <c r="E94" s="195">
        <f>'JLA事務局用　※触らないで下さい'!$B$6</f>
        <v>0</v>
      </c>
      <c r="F94" s="195">
        <f>'JLA事務局用　※触らないで下さい'!$C$6</f>
        <v>0</v>
      </c>
      <c r="G94" s="37" t="str">
        <f t="shared" si="98"/>
        <v>男</v>
      </c>
      <c r="H94" s="171" t="str">
        <f t="shared" si="99"/>
        <v>1900/01/00</v>
      </c>
      <c r="I94" s="37"/>
      <c r="J94" s="37">
        <f t="shared" si="100"/>
      </c>
      <c r="K94" s="37"/>
      <c r="L94" s="37"/>
      <c r="M94" s="57">
        <f t="shared" si="101"/>
      </c>
      <c r="N94" s="37" t="e">
        <f>JLA事務局用　※触らないで下さい!#REF!</f>
        <v>#REF!</v>
      </c>
      <c r="O94" s="37" t="e">
        <f>JLA事務局用　※触らないで下さい!#REF!</f>
        <v>#REF!</v>
      </c>
      <c r="P94" s="37"/>
      <c r="Q94" s="37"/>
      <c r="R94" s="37">
        <v>1</v>
      </c>
      <c r="S94" s="37" t="str">
        <f t="shared" si="150"/>
        <v>障害物ｽｲﾑ
200m</v>
      </c>
      <c r="T94" s="37" t="str">
        <f t="shared" si="102"/>
        <v>:.</v>
      </c>
      <c r="U94" s="37" t="str">
        <f t="shared" si="151"/>
        <v>ﾏﾈｷﾝｷｬﾘｰ
50m</v>
      </c>
      <c r="V94" s="37" t="str">
        <f t="shared" si="103"/>
        <v>:.</v>
      </c>
      <c r="W94" s="37" t="str">
        <f t="shared" si="152"/>
        <v>ﾚｽｷｭｰﾒﾄﾞﾚｰ100m</v>
      </c>
      <c r="X94" s="37" t="str">
        <f t="shared" si="104"/>
        <v>:.</v>
      </c>
      <c r="Y94" s="37" t="str">
        <f t="shared" si="153"/>
        <v>ﾏﾈｷﾝｷｬﾘｰ･
ｳｨｽﾞﾌｨﾝ
100m</v>
      </c>
      <c r="Z94" s="37" t="str">
        <f t="shared" si="105"/>
        <v>:.</v>
      </c>
      <c r="AA94" s="37" t="str">
        <f t="shared" si="154"/>
        <v>ﾏﾈｷﾝﾄｳ･
ｳｨｽﾞﾌｨﾝ
100m</v>
      </c>
      <c r="AB94" s="37" t="str">
        <f t="shared" si="106"/>
        <v>:.</v>
      </c>
      <c r="AC94" s="37" t="str">
        <f t="shared" si="155"/>
        <v>ｽｰﾊﾟｰﾗｲﾌｾｰﾊﾞｰ
200m</v>
      </c>
      <c r="AD94" s="37" t="str">
        <f t="shared" si="107"/>
        <v>:.</v>
      </c>
      <c r="AE94" s="37" t="e">
        <f>IF(AF94="","",#REF!)</f>
        <v>#REF!</v>
      </c>
      <c r="AF94" s="37" t="e">
        <f>IF(#REF!="","",#REF!)</f>
        <v>#REF!</v>
      </c>
      <c r="AG94" s="37"/>
      <c r="AH94" s="37"/>
      <c r="AI94" s="37"/>
      <c r="AJ94" s="37"/>
      <c r="AK94" s="37"/>
      <c r="AL94" s="37"/>
      <c r="AM94" s="37"/>
      <c r="AN94" s="57" t="s">
        <v>913</v>
      </c>
      <c r="AO94" s="219"/>
      <c r="AP94" s="220"/>
      <c r="AQ94" s="219"/>
      <c r="AR94" s="220"/>
      <c r="AS94" s="37" t="s">
        <v>25</v>
      </c>
      <c r="AT94" s="36"/>
      <c r="AU94" s="36"/>
      <c r="AV94" s="34"/>
      <c r="AW94" s="34"/>
      <c r="AX94" s="34"/>
      <c r="AY94" s="284"/>
      <c r="AZ94" s="34"/>
      <c r="BA94" s="34"/>
      <c r="BB94" s="34"/>
      <c r="BC94" s="35"/>
      <c r="BD94" s="37">
        <f>IF(BC94="","",DATEDIF(BC94,'様式 A-4（チーム情報・チームＰＲ）'!$G$2,"Y"))</f>
      </c>
      <c r="BE94" s="287"/>
      <c r="BF94" s="312"/>
      <c r="BG94" s="37"/>
      <c r="BH94" s="58"/>
      <c r="BI94" s="289"/>
      <c r="BJ94" s="309" t="s">
        <v>689</v>
      </c>
      <c r="BK94" s="290"/>
      <c r="BL94" s="309" t="s">
        <v>690</v>
      </c>
      <c r="BM94" s="291"/>
      <c r="BN94" s="289"/>
      <c r="BO94" s="309" t="s">
        <v>689</v>
      </c>
      <c r="BP94" s="290"/>
      <c r="BQ94" s="309" t="s">
        <v>690</v>
      </c>
      <c r="BR94" s="291"/>
      <c r="BS94" s="289"/>
      <c r="BT94" s="309" t="s">
        <v>689</v>
      </c>
      <c r="BU94" s="290"/>
      <c r="BV94" s="309" t="s">
        <v>690</v>
      </c>
      <c r="BW94" s="291"/>
      <c r="BX94" s="289"/>
      <c r="BY94" s="309" t="s">
        <v>689</v>
      </c>
      <c r="BZ94" s="290"/>
      <c r="CA94" s="309" t="s">
        <v>690</v>
      </c>
      <c r="CB94" s="291"/>
      <c r="CC94" s="289"/>
      <c r="CD94" s="309" t="s">
        <v>689</v>
      </c>
      <c r="CE94" s="290"/>
      <c r="CF94" s="309" t="s">
        <v>690</v>
      </c>
      <c r="CG94" s="291"/>
      <c r="CH94" s="289"/>
      <c r="CI94" s="309" t="s">
        <v>689</v>
      </c>
      <c r="CJ94" s="290"/>
      <c r="CK94" s="309" t="s">
        <v>690</v>
      </c>
      <c r="CL94" s="291"/>
      <c r="CM94" s="203"/>
      <c r="CN94" s="203"/>
      <c r="CO94" s="204"/>
      <c r="CP94" s="313" t="str">
        <f t="shared" si="108"/>
        <v>:.</v>
      </c>
      <c r="CQ94" s="313" t="str">
        <f t="shared" si="109"/>
        <v>:.</v>
      </c>
      <c r="CR94" s="313" t="str">
        <f t="shared" si="110"/>
        <v>:.</v>
      </c>
      <c r="CS94" s="313" t="str">
        <f t="shared" si="111"/>
        <v>:.</v>
      </c>
      <c r="CT94" s="313" t="str">
        <f t="shared" si="112"/>
        <v>:.</v>
      </c>
      <c r="CU94" s="313" t="str">
        <f t="shared" si="113"/>
        <v>:.</v>
      </c>
      <c r="CV94" s="314">
        <f t="shared" si="156"/>
        <v>1</v>
      </c>
      <c r="CW94" s="314">
        <f t="shared" si="157"/>
        <v>1</v>
      </c>
      <c r="CX94" s="314">
        <f t="shared" si="158"/>
        <v>1</v>
      </c>
      <c r="CY94" s="314">
        <f t="shared" si="159"/>
        <v>1</v>
      </c>
      <c r="CZ94" s="314">
        <f t="shared" si="160"/>
        <v>1</v>
      </c>
      <c r="DA94" s="314">
        <f t="shared" si="161"/>
        <v>1</v>
      </c>
      <c r="DB94" s="315">
        <f t="shared" si="114"/>
        <v>6</v>
      </c>
      <c r="DC94" s="37">
        <f t="shared" si="115"/>
        <v>0</v>
      </c>
      <c r="DD94" s="59">
        <f t="shared" si="116"/>
        <v>0</v>
      </c>
      <c r="DE94" s="59">
        <f t="shared" si="117"/>
        <v>0</v>
      </c>
      <c r="DG94" s="371">
        <f t="shared" si="118"/>
        <v>0</v>
      </c>
      <c r="DH94" s="371">
        <f t="shared" si="119"/>
        <v>0</v>
      </c>
      <c r="DI94" s="371">
        <f t="shared" si="120"/>
        <v>0</v>
      </c>
      <c r="DJ94" s="371">
        <f t="shared" si="121"/>
        <v>0</v>
      </c>
      <c r="DK94" s="371">
        <f t="shared" si="122"/>
        <v>0</v>
      </c>
      <c r="DL94" s="371">
        <f t="shared" si="123"/>
        <v>0</v>
      </c>
      <c r="DM94" s="371">
        <f t="shared" si="124"/>
        <v>0</v>
      </c>
      <c r="DN94" s="371">
        <f t="shared" si="125"/>
        <v>0</v>
      </c>
      <c r="DO94" s="371">
        <f t="shared" si="126"/>
        <v>0</v>
      </c>
      <c r="DP94" s="371">
        <f t="shared" si="127"/>
        <v>0</v>
      </c>
      <c r="DQ94" s="371">
        <f t="shared" si="128"/>
        <v>0</v>
      </c>
      <c r="DR94" s="371">
        <f t="shared" si="129"/>
        <v>0</v>
      </c>
      <c r="DS94" s="371">
        <f t="shared" si="130"/>
        <v>0</v>
      </c>
      <c r="DT94" s="371">
        <f t="shared" si="131"/>
        <v>0</v>
      </c>
      <c r="DU94" s="371">
        <f t="shared" si="132"/>
        <v>0</v>
      </c>
      <c r="DV94" s="371">
        <f t="shared" si="133"/>
        <v>0</v>
      </c>
      <c r="DW94" s="371">
        <f t="shared" si="134"/>
        <v>0</v>
      </c>
      <c r="DX94" s="371">
        <f t="shared" si="135"/>
        <v>0</v>
      </c>
      <c r="DY94" s="371">
        <f t="shared" si="136"/>
        <v>0</v>
      </c>
      <c r="DZ94" s="371">
        <f t="shared" si="137"/>
        <v>0</v>
      </c>
      <c r="EA94" s="371">
        <f t="shared" si="138"/>
        <v>0</v>
      </c>
      <c r="EB94" s="371">
        <f t="shared" si="139"/>
        <v>0</v>
      </c>
      <c r="EC94" s="371">
        <f t="shared" si="140"/>
        <v>0</v>
      </c>
      <c r="ED94" s="371">
        <f t="shared" si="141"/>
        <v>0</v>
      </c>
      <c r="EE94" s="371">
        <f t="shared" si="142"/>
        <v>0</v>
      </c>
      <c r="EF94" s="371">
        <f t="shared" si="143"/>
        <v>0</v>
      </c>
      <c r="EG94" s="371">
        <f t="shared" si="144"/>
        <v>0</v>
      </c>
      <c r="EH94" s="371">
        <f t="shared" si="145"/>
        <v>0</v>
      </c>
      <c r="EI94" s="371">
        <f t="shared" si="146"/>
        <v>0</v>
      </c>
      <c r="EJ94" s="371">
        <f t="shared" si="147"/>
        <v>0</v>
      </c>
      <c r="EK94" s="56" t="s">
        <v>731</v>
      </c>
    </row>
    <row r="95" spans="1:141" ht="54" customHeight="1">
      <c r="A95" s="37">
        <f>IF('JLA事務局用　※触らないで下さい'!$A$6="","",'JLA事務局用　※触らないで下さい'!$A$6)</f>
      </c>
      <c r="B95" s="171"/>
      <c r="C95" s="58">
        <f t="shared" si="148"/>
      </c>
      <c r="D95" s="58">
        <f t="shared" si="149"/>
      </c>
      <c r="E95" s="195">
        <f>'JLA事務局用　※触らないで下さい'!$B$6</f>
        <v>0</v>
      </c>
      <c r="F95" s="195">
        <f>'JLA事務局用　※触らないで下さい'!$C$6</f>
        <v>0</v>
      </c>
      <c r="G95" s="37" t="str">
        <f t="shared" si="98"/>
        <v>男</v>
      </c>
      <c r="H95" s="171" t="str">
        <f t="shared" si="99"/>
        <v>1900/01/00</v>
      </c>
      <c r="I95" s="37"/>
      <c r="J95" s="37">
        <f t="shared" si="100"/>
      </c>
      <c r="K95" s="37"/>
      <c r="L95" s="37"/>
      <c r="M95" s="57">
        <f t="shared" si="101"/>
      </c>
      <c r="N95" s="37" t="e">
        <f>JLA事務局用　※触らないで下さい!#REF!</f>
        <v>#REF!</v>
      </c>
      <c r="O95" s="37" t="e">
        <f>JLA事務局用　※触らないで下さい!#REF!</f>
        <v>#REF!</v>
      </c>
      <c r="P95" s="37"/>
      <c r="Q95" s="37"/>
      <c r="R95" s="37">
        <v>1</v>
      </c>
      <c r="S95" s="37" t="str">
        <f t="shared" si="150"/>
        <v>障害物ｽｲﾑ
200m</v>
      </c>
      <c r="T95" s="37" t="str">
        <f t="shared" si="102"/>
        <v>:.</v>
      </c>
      <c r="U95" s="37" t="str">
        <f t="shared" si="151"/>
        <v>ﾏﾈｷﾝｷｬﾘｰ
50m</v>
      </c>
      <c r="V95" s="37" t="str">
        <f t="shared" si="103"/>
        <v>:.</v>
      </c>
      <c r="W95" s="37" t="str">
        <f t="shared" si="152"/>
        <v>ﾚｽｷｭｰﾒﾄﾞﾚｰ100m</v>
      </c>
      <c r="X95" s="37" t="str">
        <f t="shared" si="104"/>
        <v>:.</v>
      </c>
      <c r="Y95" s="37" t="str">
        <f t="shared" si="153"/>
        <v>ﾏﾈｷﾝｷｬﾘｰ･
ｳｨｽﾞﾌｨﾝ
100m</v>
      </c>
      <c r="Z95" s="37" t="str">
        <f t="shared" si="105"/>
        <v>:.</v>
      </c>
      <c r="AA95" s="37" t="str">
        <f t="shared" si="154"/>
        <v>ﾏﾈｷﾝﾄｳ･
ｳｨｽﾞﾌｨﾝ
100m</v>
      </c>
      <c r="AB95" s="37" t="str">
        <f t="shared" si="106"/>
        <v>:.</v>
      </c>
      <c r="AC95" s="37" t="str">
        <f t="shared" si="155"/>
        <v>ｽｰﾊﾟｰﾗｲﾌｾｰﾊﾞｰ
200m</v>
      </c>
      <c r="AD95" s="37" t="str">
        <f t="shared" si="107"/>
        <v>:.</v>
      </c>
      <c r="AE95" s="37" t="e">
        <f>IF(AF95="","",#REF!)</f>
        <v>#REF!</v>
      </c>
      <c r="AF95" s="37" t="e">
        <f>IF(#REF!="","",#REF!)</f>
        <v>#REF!</v>
      </c>
      <c r="AG95" s="37"/>
      <c r="AH95" s="37"/>
      <c r="AI95" s="37"/>
      <c r="AJ95" s="37"/>
      <c r="AK95" s="37"/>
      <c r="AL95" s="37"/>
      <c r="AM95" s="37"/>
      <c r="AN95" s="57" t="s">
        <v>914</v>
      </c>
      <c r="AO95" s="219"/>
      <c r="AP95" s="220"/>
      <c r="AQ95" s="219"/>
      <c r="AR95" s="220"/>
      <c r="AS95" s="37" t="s">
        <v>25</v>
      </c>
      <c r="AT95" s="36"/>
      <c r="AU95" s="36"/>
      <c r="AV95" s="34"/>
      <c r="AW95" s="34"/>
      <c r="AX95" s="34"/>
      <c r="AY95" s="284"/>
      <c r="AZ95" s="34"/>
      <c r="BA95" s="34"/>
      <c r="BB95" s="34"/>
      <c r="BC95" s="35"/>
      <c r="BD95" s="37">
        <f>IF(BC95="","",DATEDIF(BC95,'様式 A-4（チーム情報・チームＰＲ）'!$G$2,"Y"))</f>
      </c>
      <c r="BE95" s="287"/>
      <c r="BF95" s="312"/>
      <c r="BG95" s="37"/>
      <c r="BH95" s="58"/>
      <c r="BI95" s="289"/>
      <c r="BJ95" s="309" t="s">
        <v>689</v>
      </c>
      <c r="BK95" s="290"/>
      <c r="BL95" s="309" t="s">
        <v>690</v>
      </c>
      <c r="BM95" s="291"/>
      <c r="BN95" s="289"/>
      <c r="BO95" s="309" t="s">
        <v>689</v>
      </c>
      <c r="BP95" s="290"/>
      <c r="BQ95" s="309" t="s">
        <v>690</v>
      </c>
      <c r="BR95" s="291"/>
      <c r="BS95" s="289"/>
      <c r="BT95" s="309" t="s">
        <v>689</v>
      </c>
      <c r="BU95" s="290"/>
      <c r="BV95" s="309" t="s">
        <v>690</v>
      </c>
      <c r="BW95" s="291"/>
      <c r="BX95" s="289"/>
      <c r="BY95" s="309" t="s">
        <v>689</v>
      </c>
      <c r="BZ95" s="290"/>
      <c r="CA95" s="309" t="s">
        <v>690</v>
      </c>
      <c r="CB95" s="291"/>
      <c r="CC95" s="289"/>
      <c r="CD95" s="309" t="s">
        <v>689</v>
      </c>
      <c r="CE95" s="290"/>
      <c r="CF95" s="309" t="s">
        <v>690</v>
      </c>
      <c r="CG95" s="291"/>
      <c r="CH95" s="289"/>
      <c r="CI95" s="309" t="s">
        <v>689</v>
      </c>
      <c r="CJ95" s="290"/>
      <c r="CK95" s="309" t="s">
        <v>690</v>
      </c>
      <c r="CL95" s="291"/>
      <c r="CM95" s="203"/>
      <c r="CN95" s="203"/>
      <c r="CO95" s="204"/>
      <c r="CP95" s="313" t="str">
        <f t="shared" si="108"/>
        <v>:.</v>
      </c>
      <c r="CQ95" s="313" t="str">
        <f t="shared" si="109"/>
        <v>:.</v>
      </c>
      <c r="CR95" s="313" t="str">
        <f t="shared" si="110"/>
        <v>:.</v>
      </c>
      <c r="CS95" s="313" t="str">
        <f t="shared" si="111"/>
        <v>:.</v>
      </c>
      <c r="CT95" s="313" t="str">
        <f t="shared" si="112"/>
        <v>:.</v>
      </c>
      <c r="CU95" s="313" t="str">
        <f t="shared" si="113"/>
        <v>:.</v>
      </c>
      <c r="CV95" s="314">
        <f t="shared" si="156"/>
        <v>1</v>
      </c>
      <c r="CW95" s="314">
        <f t="shared" si="157"/>
        <v>1</v>
      </c>
      <c r="CX95" s="314">
        <f t="shared" si="158"/>
        <v>1</v>
      </c>
      <c r="CY95" s="314">
        <f t="shared" si="159"/>
        <v>1</v>
      </c>
      <c r="CZ95" s="314">
        <f t="shared" si="160"/>
        <v>1</v>
      </c>
      <c r="DA95" s="314">
        <f t="shared" si="161"/>
        <v>1</v>
      </c>
      <c r="DB95" s="315">
        <f t="shared" si="114"/>
        <v>6</v>
      </c>
      <c r="DC95" s="37">
        <f t="shared" si="115"/>
        <v>0</v>
      </c>
      <c r="DD95" s="59">
        <f t="shared" si="116"/>
        <v>0</v>
      </c>
      <c r="DE95" s="59">
        <f t="shared" si="117"/>
        <v>0</v>
      </c>
      <c r="DG95" s="371">
        <f t="shared" si="118"/>
        <v>0</v>
      </c>
      <c r="DH95" s="371">
        <f t="shared" si="119"/>
        <v>0</v>
      </c>
      <c r="DI95" s="371">
        <f t="shared" si="120"/>
        <v>0</v>
      </c>
      <c r="DJ95" s="371">
        <f t="shared" si="121"/>
        <v>0</v>
      </c>
      <c r="DK95" s="371">
        <f t="shared" si="122"/>
        <v>0</v>
      </c>
      <c r="DL95" s="371">
        <f t="shared" si="123"/>
        <v>0</v>
      </c>
      <c r="DM95" s="371">
        <f t="shared" si="124"/>
        <v>0</v>
      </c>
      <c r="DN95" s="371">
        <f t="shared" si="125"/>
        <v>0</v>
      </c>
      <c r="DO95" s="371">
        <f t="shared" si="126"/>
        <v>0</v>
      </c>
      <c r="DP95" s="371">
        <f t="shared" si="127"/>
        <v>0</v>
      </c>
      <c r="DQ95" s="371">
        <f t="shared" si="128"/>
        <v>0</v>
      </c>
      <c r="DR95" s="371">
        <f t="shared" si="129"/>
        <v>0</v>
      </c>
      <c r="DS95" s="371">
        <f t="shared" si="130"/>
        <v>0</v>
      </c>
      <c r="DT95" s="371">
        <f t="shared" si="131"/>
        <v>0</v>
      </c>
      <c r="DU95" s="371">
        <f t="shared" si="132"/>
        <v>0</v>
      </c>
      <c r="DV95" s="371">
        <f t="shared" si="133"/>
        <v>0</v>
      </c>
      <c r="DW95" s="371">
        <f t="shared" si="134"/>
        <v>0</v>
      </c>
      <c r="DX95" s="371">
        <f t="shared" si="135"/>
        <v>0</v>
      </c>
      <c r="DY95" s="371">
        <f t="shared" si="136"/>
        <v>0</v>
      </c>
      <c r="DZ95" s="371">
        <f t="shared" si="137"/>
        <v>0</v>
      </c>
      <c r="EA95" s="371">
        <f t="shared" si="138"/>
        <v>0</v>
      </c>
      <c r="EB95" s="371">
        <f t="shared" si="139"/>
        <v>0</v>
      </c>
      <c r="EC95" s="371">
        <f t="shared" si="140"/>
        <v>0</v>
      </c>
      <c r="ED95" s="371">
        <f t="shared" si="141"/>
        <v>0</v>
      </c>
      <c r="EE95" s="371">
        <f t="shared" si="142"/>
        <v>0</v>
      </c>
      <c r="EF95" s="371">
        <f t="shared" si="143"/>
        <v>0</v>
      </c>
      <c r="EG95" s="371">
        <f t="shared" si="144"/>
        <v>0</v>
      </c>
      <c r="EH95" s="371">
        <f t="shared" si="145"/>
        <v>0</v>
      </c>
      <c r="EI95" s="371">
        <f t="shared" si="146"/>
        <v>0</v>
      </c>
      <c r="EJ95" s="371">
        <f t="shared" si="147"/>
        <v>0</v>
      </c>
      <c r="EK95" s="56" t="s">
        <v>732</v>
      </c>
    </row>
    <row r="96" spans="1:141" ht="54" customHeight="1">
      <c r="A96" s="37">
        <f>IF('JLA事務局用　※触らないで下さい'!$A$6="","",'JLA事務局用　※触らないで下さい'!$A$6)</f>
      </c>
      <c r="B96" s="171"/>
      <c r="C96" s="58">
        <f t="shared" si="148"/>
      </c>
      <c r="D96" s="58">
        <f t="shared" si="149"/>
      </c>
      <c r="E96" s="195">
        <f>'JLA事務局用　※触らないで下さい'!$B$6</f>
        <v>0</v>
      </c>
      <c r="F96" s="195">
        <f>'JLA事務局用　※触らないで下さい'!$C$6</f>
        <v>0</v>
      </c>
      <c r="G96" s="37" t="str">
        <f t="shared" si="98"/>
        <v>男</v>
      </c>
      <c r="H96" s="171" t="str">
        <f t="shared" si="99"/>
        <v>1900/01/00</v>
      </c>
      <c r="I96" s="37"/>
      <c r="J96" s="37">
        <f t="shared" si="100"/>
      </c>
      <c r="K96" s="37"/>
      <c r="L96" s="37"/>
      <c r="M96" s="57">
        <f t="shared" si="101"/>
      </c>
      <c r="N96" s="37" t="e">
        <f>JLA事務局用　※触らないで下さい!#REF!</f>
        <v>#REF!</v>
      </c>
      <c r="O96" s="37" t="e">
        <f>JLA事務局用　※触らないで下さい!#REF!</f>
        <v>#REF!</v>
      </c>
      <c r="P96" s="37"/>
      <c r="Q96" s="37"/>
      <c r="R96" s="37">
        <v>1</v>
      </c>
      <c r="S96" s="37" t="str">
        <f t="shared" si="150"/>
        <v>障害物ｽｲﾑ
200m</v>
      </c>
      <c r="T96" s="37" t="str">
        <f t="shared" si="102"/>
        <v>:.</v>
      </c>
      <c r="U96" s="37" t="str">
        <f t="shared" si="151"/>
        <v>ﾏﾈｷﾝｷｬﾘｰ
50m</v>
      </c>
      <c r="V96" s="37" t="str">
        <f t="shared" si="103"/>
        <v>:.</v>
      </c>
      <c r="W96" s="37" t="str">
        <f t="shared" si="152"/>
        <v>ﾚｽｷｭｰﾒﾄﾞﾚｰ100m</v>
      </c>
      <c r="X96" s="37" t="str">
        <f t="shared" si="104"/>
        <v>:.</v>
      </c>
      <c r="Y96" s="37" t="str">
        <f t="shared" si="153"/>
        <v>ﾏﾈｷﾝｷｬﾘｰ･
ｳｨｽﾞﾌｨﾝ
100m</v>
      </c>
      <c r="Z96" s="37" t="str">
        <f t="shared" si="105"/>
        <v>:.</v>
      </c>
      <c r="AA96" s="37" t="str">
        <f t="shared" si="154"/>
        <v>ﾏﾈｷﾝﾄｳ･
ｳｨｽﾞﾌｨﾝ
100m</v>
      </c>
      <c r="AB96" s="37" t="str">
        <f t="shared" si="106"/>
        <v>:.</v>
      </c>
      <c r="AC96" s="37" t="str">
        <f t="shared" si="155"/>
        <v>ｽｰﾊﾟｰﾗｲﾌｾｰﾊﾞｰ
200m</v>
      </c>
      <c r="AD96" s="37" t="str">
        <f t="shared" si="107"/>
        <v>:.</v>
      </c>
      <c r="AE96" s="37" t="e">
        <f>IF(AF96="","",#REF!)</f>
        <v>#REF!</v>
      </c>
      <c r="AF96" s="37" t="e">
        <f>IF(#REF!="","",#REF!)</f>
        <v>#REF!</v>
      </c>
      <c r="AG96" s="37"/>
      <c r="AH96" s="37"/>
      <c r="AI96" s="37"/>
      <c r="AJ96" s="37"/>
      <c r="AK96" s="37"/>
      <c r="AL96" s="37"/>
      <c r="AM96" s="37"/>
      <c r="AN96" s="57" t="s">
        <v>915</v>
      </c>
      <c r="AO96" s="219"/>
      <c r="AP96" s="220"/>
      <c r="AQ96" s="219"/>
      <c r="AR96" s="220"/>
      <c r="AS96" s="37" t="s">
        <v>25</v>
      </c>
      <c r="AT96" s="36"/>
      <c r="AU96" s="36"/>
      <c r="AV96" s="34"/>
      <c r="AW96" s="34"/>
      <c r="AX96" s="34"/>
      <c r="AY96" s="284"/>
      <c r="AZ96" s="34"/>
      <c r="BA96" s="34"/>
      <c r="BB96" s="34"/>
      <c r="BC96" s="35"/>
      <c r="BD96" s="37">
        <f>IF(BC96="","",DATEDIF(BC96,'様式 A-4（チーム情報・チームＰＲ）'!$G$2,"Y"))</f>
      </c>
      <c r="BE96" s="287"/>
      <c r="BF96" s="312"/>
      <c r="BG96" s="37"/>
      <c r="BH96" s="58"/>
      <c r="BI96" s="289"/>
      <c r="BJ96" s="309" t="s">
        <v>689</v>
      </c>
      <c r="BK96" s="290"/>
      <c r="BL96" s="309" t="s">
        <v>690</v>
      </c>
      <c r="BM96" s="291"/>
      <c r="BN96" s="289"/>
      <c r="BO96" s="309" t="s">
        <v>689</v>
      </c>
      <c r="BP96" s="290"/>
      <c r="BQ96" s="309" t="s">
        <v>690</v>
      </c>
      <c r="BR96" s="291"/>
      <c r="BS96" s="289"/>
      <c r="BT96" s="309" t="s">
        <v>689</v>
      </c>
      <c r="BU96" s="290"/>
      <c r="BV96" s="309" t="s">
        <v>690</v>
      </c>
      <c r="BW96" s="291"/>
      <c r="BX96" s="289"/>
      <c r="BY96" s="309" t="s">
        <v>689</v>
      </c>
      <c r="BZ96" s="290"/>
      <c r="CA96" s="309" t="s">
        <v>690</v>
      </c>
      <c r="CB96" s="291"/>
      <c r="CC96" s="289"/>
      <c r="CD96" s="309" t="s">
        <v>689</v>
      </c>
      <c r="CE96" s="290"/>
      <c r="CF96" s="309" t="s">
        <v>690</v>
      </c>
      <c r="CG96" s="291"/>
      <c r="CH96" s="289"/>
      <c r="CI96" s="309" t="s">
        <v>689</v>
      </c>
      <c r="CJ96" s="290"/>
      <c r="CK96" s="309" t="s">
        <v>690</v>
      </c>
      <c r="CL96" s="291"/>
      <c r="CM96" s="203"/>
      <c r="CN96" s="203"/>
      <c r="CO96" s="204"/>
      <c r="CP96" s="313" t="str">
        <f t="shared" si="108"/>
        <v>:.</v>
      </c>
      <c r="CQ96" s="313" t="str">
        <f t="shared" si="109"/>
        <v>:.</v>
      </c>
      <c r="CR96" s="313" t="str">
        <f t="shared" si="110"/>
        <v>:.</v>
      </c>
      <c r="CS96" s="313" t="str">
        <f t="shared" si="111"/>
        <v>:.</v>
      </c>
      <c r="CT96" s="313" t="str">
        <f t="shared" si="112"/>
        <v>:.</v>
      </c>
      <c r="CU96" s="313" t="str">
        <f t="shared" si="113"/>
        <v>:.</v>
      </c>
      <c r="CV96" s="314">
        <f t="shared" si="156"/>
        <v>1</v>
      </c>
      <c r="CW96" s="314">
        <f t="shared" si="157"/>
        <v>1</v>
      </c>
      <c r="CX96" s="314">
        <f t="shared" si="158"/>
        <v>1</v>
      </c>
      <c r="CY96" s="314">
        <f t="shared" si="159"/>
        <v>1</v>
      </c>
      <c r="CZ96" s="314">
        <f t="shared" si="160"/>
        <v>1</v>
      </c>
      <c r="DA96" s="314">
        <f t="shared" si="161"/>
        <v>1</v>
      </c>
      <c r="DB96" s="315">
        <f t="shared" si="114"/>
        <v>6</v>
      </c>
      <c r="DC96" s="37">
        <f t="shared" si="115"/>
        <v>0</v>
      </c>
      <c r="DD96" s="59">
        <f t="shared" si="116"/>
        <v>0</v>
      </c>
      <c r="DE96" s="59">
        <f t="shared" si="117"/>
        <v>0</v>
      </c>
      <c r="DG96" s="371">
        <f t="shared" si="118"/>
        <v>0</v>
      </c>
      <c r="DH96" s="371">
        <f t="shared" si="119"/>
        <v>0</v>
      </c>
      <c r="DI96" s="371">
        <f t="shared" si="120"/>
        <v>0</v>
      </c>
      <c r="DJ96" s="371">
        <f t="shared" si="121"/>
        <v>0</v>
      </c>
      <c r="DK96" s="371">
        <f t="shared" si="122"/>
        <v>0</v>
      </c>
      <c r="DL96" s="371">
        <f t="shared" si="123"/>
        <v>0</v>
      </c>
      <c r="DM96" s="371">
        <f t="shared" si="124"/>
        <v>0</v>
      </c>
      <c r="DN96" s="371">
        <f t="shared" si="125"/>
        <v>0</v>
      </c>
      <c r="DO96" s="371">
        <f t="shared" si="126"/>
        <v>0</v>
      </c>
      <c r="DP96" s="371">
        <f t="shared" si="127"/>
        <v>0</v>
      </c>
      <c r="DQ96" s="371">
        <f t="shared" si="128"/>
        <v>0</v>
      </c>
      <c r="DR96" s="371">
        <f t="shared" si="129"/>
        <v>0</v>
      </c>
      <c r="DS96" s="371">
        <f t="shared" si="130"/>
        <v>0</v>
      </c>
      <c r="DT96" s="371">
        <f t="shared" si="131"/>
        <v>0</v>
      </c>
      <c r="DU96" s="371">
        <f t="shared" si="132"/>
        <v>0</v>
      </c>
      <c r="DV96" s="371">
        <f t="shared" si="133"/>
        <v>0</v>
      </c>
      <c r="DW96" s="371">
        <f t="shared" si="134"/>
        <v>0</v>
      </c>
      <c r="DX96" s="371">
        <f t="shared" si="135"/>
        <v>0</v>
      </c>
      <c r="DY96" s="371">
        <f t="shared" si="136"/>
        <v>0</v>
      </c>
      <c r="DZ96" s="371">
        <f t="shared" si="137"/>
        <v>0</v>
      </c>
      <c r="EA96" s="371">
        <f t="shared" si="138"/>
        <v>0</v>
      </c>
      <c r="EB96" s="371">
        <f t="shared" si="139"/>
        <v>0</v>
      </c>
      <c r="EC96" s="371">
        <f t="shared" si="140"/>
        <v>0</v>
      </c>
      <c r="ED96" s="371">
        <f t="shared" si="141"/>
        <v>0</v>
      </c>
      <c r="EE96" s="371">
        <f t="shared" si="142"/>
        <v>0</v>
      </c>
      <c r="EF96" s="371">
        <f t="shared" si="143"/>
        <v>0</v>
      </c>
      <c r="EG96" s="371">
        <f t="shared" si="144"/>
        <v>0</v>
      </c>
      <c r="EH96" s="371">
        <f t="shared" si="145"/>
        <v>0</v>
      </c>
      <c r="EI96" s="371">
        <f t="shared" si="146"/>
        <v>0</v>
      </c>
      <c r="EJ96" s="371">
        <f t="shared" si="147"/>
        <v>0</v>
      </c>
      <c r="EK96" s="56" t="s">
        <v>733</v>
      </c>
    </row>
    <row r="97" spans="1:141" ht="54" customHeight="1">
      <c r="A97" s="37">
        <f>IF('JLA事務局用　※触らないで下さい'!$A$6="","",'JLA事務局用　※触らないで下さい'!$A$6)</f>
      </c>
      <c r="B97" s="171"/>
      <c r="C97" s="58">
        <f t="shared" si="148"/>
      </c>
      <c r="D97" s="58">
        <f t="shared" si="149"/>
      </c>
      <c r="E97" s="195">
        <f>'JLA事務局用　※触らないで下さい'!$B$6</f>
        <v>0</v>
      </c>
      <c r="F97" s="195">
        <f>'JLA事務局用　※触らないで下さい'!$C$6</f>
        <v>0</v>
      </c>
      <c r="G97" s="37" t="str">
        <f t="shared" si="98"/>
        <v>男</v>
      </c>
      <c r="H97" s="171" t="str">
        <f t="shared" si="99"/>
        <v>1900/01/00</v>
      </c>
      <c r="I97" s="37"/>
      <c r="J97" s="37">
        <f t="shared" si="100"/>
      </c>
      <c r="K97" s="37"/>
      <c r="L97" s="37"/>
      <c r="M97" s="57">
        <f t="shared" si="101"/>
      </c>
      <c r="N97" s="37" t="e">
        <f>JLA事務局用　※触らないで下さい!#REF!</f>
        <v>#REF!</v>
      </c>
      <c r="O97" s="37" t="e">
        <f>JLA事務局用　※触らないで下さい!#REF!</f>
        <v>#REF!</v>
      </c>
      <c r="P97" s="37"/>
      <c r="Q97" s="37"/>
      <c r="R97" s="37">
        <v>1</v>
      </c>
      <c r="S97" s="37" t="str">
        <f t="shared" si="150"/>
        <v>障害物ｽｲﾑ
200m</v>
      </c>
      <c r="T97" s="37" t="str">
        <f t="shared" si="102"/>
        <v>:.</v>
      </c>
      <c r="U97" s="37" t="str">
        <f t="shared" si="151"/>
        <v>ﾏﾈｷﾝｷｬﾘｰ
50m</v>
      </c>
      <c r="V97" s="37" t="str">
        <f t="shared" si="103"/>
        <v>:.</v>
      </c>
      <c r="W97" s="37" t="str">
        <f t="shared" si="152"/>
        <v>ﾚｽｷｭｰﾒﾄﾞﾚｰ100m</v>
      </c>
      <c r="X97" s="37" t="str">
        <f t="shared" si="104"/>
        <v>:.</v>
      </c>
      <c r="Y97" s="37" t="str">
        <f t="shared" si="153"/>
        <v>ﾏﾈｷﾝｷｬﾘｰ･
ｳｨｽﾞﾌｨﾝ
100m</v>
      </c>
      <c r="Z97" s="37" t="str">
        <f t="shared" si="105"/>
        <v>:.</v>
      </c>
      <c r="AA97" s="37" t="str">
        <f t="shared" si="154"/>
        <v>ﾏﾈｷﾝﾄｳ･
ｳｨｽﾞﾌｨﾝ
100m</v>
      </c>
      <c r="AB97" s="37" t="str">
        <f t="shared" si="106"/>
        <v>:.</v>
      </c>
      <c r="AC97" s="37" t="str">
        <f t="shared" si="155"/>
        <v>ｽｰﾊﾟｰﾗｲﾌｾｰﾊﾞｰ
200m</v>
      </c>
      <c r="AD97" s="37" t="str">
        <f t="shared" si="107"/>
        <v>:.</v>
      </c>
      <c r="AE97" s="37" t="e">
        <f>IF(AF97="","",#REF!)</f>
        <v>#REF!</v>
      </c>
      <c r="AF97" s="37" t="e">
        <f>IF(#REF!="","",#REF!)</f>
        <v>#REF!</v>
      </c>
      <c r="AG97" s="37"/>
      <c r="AH97" s="37"/>
      <c r="AI97" s="37"/>
      <c r="AJ97" s="37"/>
      <c r="AK97" s="37"/>
      <c r="AL97" s="37"/>
      <c r="AM97" s="37"/>
      <c r="AN97" s="57" t="s">
        <v>916</v>
      </c>
      <c r="AO97" s="219"/>
      <c r="AP97" s="220"/>
      <c r="AQ97" s="219"/>
      <c r="AR97" s="220"/>
      <c r="AS97" s="37" t="s">
        <v>25</v>
      </c>
      <c r="AT97" s="36"/>
      <c r="AU97" s="36"/>
      <c r="AV97" s="34"/>
      <c r="AW97" s="34"/>
      <c r="AX97" s="34"/>
      <c r="AY97" s="284"/>
      <c r="AZ97" s="34"/>
      <c r="BA97" s="34"/>
      <c r="BB97" s="34"/>
      <c r="BC97" s="35"/>
      <c r="BD97" s="37">
        <f>IF(BC97="","",DATEDIF(BC97,'様式 A-4（チーム情報・チームＰＲ）'!$G$2,"Y"))</f>
      </c>
      <c r="BE97" s="287"/>
      <c r="BF97" s="312"/>
      <c r="BG97" s="37"/>
      <c r="BH97" s="58"/>
      <c r="BI97" s="289"/>
      <c r="BJ97" s="309" t="s">
        <v>689</v>
      </c>
      <c r="BK97" s="290"/>
      <c r="BL97" s="309" t="s">
        <v>690</v>
      </c>
      <c r="BM97" s="291"/>
      <c r="BN97" s="289"/>
      <c r="BO97" s="309" t="s">
        <v>689</v>
      </c>
      <c r="BP97" s="290"/>
      <c r="BQ97" s="309" t="s">
        <v>690</v>
      </c>
      <c r="BR97" s="291"/>
      <c r="BS97" s="289"/>
      <c r="BT97" s="309" t="s">
        <v>689</v>
      </c>
      <c r="BU97" s="290"/>
      <c r="BV97" s="309" t="s">
        <v>690</v>
      </c>
      <c r="BW97" s="291"/>
      <c r="BX97" s="289"/>
      <c r="BY97" s="309" t="s">
        <v>689</v>
      </c>
      <c r="BZ97" s="290"/>
      <c r="CA97" s="309" t="s">
        <v>690</v>
      </c>
      <c r="CB97" s="291"/>
      <c r="CC97" s="289"/>
      <c r="CD97" s="309" t="s">
        <v>689</v>
      </c>
      <c r="CE97" s="290"/>
      <c r="CF97" s="309" t="s">
        <v>690</v>
      </c>
      <c r="CG97" s="291"/>
      <c r="CH97" s="289"/>
      <c r="CI97" s="309" t="s">
        <v>689</v>
      </c>
      <c r="CJ97" s="290"/>
      <c r="CK97" s="309" t="s">
        <v>690</v>
      </c>
      <c r="CL97" s="291"/>
      <c r="CM97" s="203"/>
      <c r="CN97" s="203"/>
      <c r="CO97" s="204"/>
      <c r="CP97" s="313" t="str">
        <f t="shared" si="108"/>
        <v>:.</v>
      </c>
      <c r="CQ97" s="313" t="str">
        <f t="shared" si="109"/>
        <v>:.</v>
      </c>
      <c r="CR97" s="313" t="str">
        <f t="shared" si="110"/>
        <v>:.</v>
      </c>
      <c r="CS97" s="313" t="str">
        <f t="shared" si="111"/>
        <v>:.</v>
      </c>
      <c r="CT97" s="313" t="str">
        <f t="shared" si="112"/>
        <v>:.</v>
      </c>
      <c r="CU97" s="313" t="str">
        <f t="shared" si="113"/>
        <v>:.</v>
      </c>
      <c r="CV97" s="314">
        <f t="shared" si="156"/>
        <v>1</v>
      </c>
      <c r="CW97" s="314">
        <f t="shared" si="157"/>
        <v>1</v>
      </c>
      <c r="CX97" s="314">
        <f t="shared" si="158"/>
        <v>1</v>
      </c>
      <c r="CY97" s="314">
        <f t="shared" si="159"/>
        <v>1</v>
      </c>
      <c r="CZ97" s="314">
        <f t="shared" si="160"/>
        <v>1</v>
      </c>
      <c r="DA97" s="314">
        <f t="shared" si="161"/>
        <v>1</v>
      </c>
      <c r="DB97" s="315">
        <f t="shared" si="114"/>
        <v>6</v>
      </c>
      <c r="DC97" s="37">
        <f t="shared" si="115"/>
        <v>0</v>
      </c>
      <c r="DD97" s="59">
        <f t="shared" si="116"/>
        <v>0</v>
      </c>
      <c r="DE97" s="59">
        <f t="shared" si="117"/>
        <v>0</v>
      </c>
      <c r="DG97" s="371">
        <f t="shared" si="118"/>
        <v>0</v>
      </c>
      <c r="DH97" s="371">
        <f t="shared" si="119"/>
        <v>0</v>
      </c>
      <c r="DI97" s="371">
        <f t="shared" si="120"/>
        <v>0</v>
      </c>
      <c r="DJ97" s="371">
        <f t="shared" si="121"/>
        <v>0</v>
      </c>
      <c r="DK97" s="371">
        <f t="shared" si="122"/>
        <v>0</v>
      </c>
      <c r="DL97" s="371">
        <f t="shared" si="123"/>
        <v>0</v>
      </c>
      <c r="DM97" s="371">
        <f t="shared" si="124"/>
        <v>0</v>
      </c>
      <c r="DN97" s="371">
        <f t="shared" si="125"/>
        <v>0</v>
      </c>
      <c r="DO97" s="371">
        <f t="shared" si="126"/>
        <v>0</v>
      </c>
      <c r="DP97" s="371">
        <f t="shared" si="127"/>
        <v>0</v>
      </c>
      <c r="DQ97" s="371">
        <f t="shared" si="128"/>
        <v>0</v>
      </c>
      <c r="DR97" s="371">
        <f t="shared" si="129"/>
        <v>0</v>
      </c>
      <c r="DS97" s="371">
        <f t="shared" si="130"/>
        <v>0</v>
      </c>
      <c r="DT97" s="371">
        <f t="shared" si="131"/>
        <v>0</v>
      </c>
      <c r="DU97" s="371">
        <f t="shared" si="132"/>
        <v>0</v>
      </c>
      <c r="DV97" s="371">
        <f t="shared" si="133"/>
        <v>0</v>
      </c>
      <c r="DW97" s="371">
        <f t="shared" si="134"/>
        <v>0</v>
      </c>
      <c r="DX97" s="371">
        <f t="shared" si="135"/>
        <v>0</v>
      </c>
      <c r="DY97" s="371">
        <f t="shared" si="136"/>
        <v>0</v>
      </c>
      <c r="DZ97" s="371">
        <f t="shared" si="137"/>
        <v>0</v>
      </c>
      <c r="EA97" s="371">
        <f t="shared" si="138"/>
        <v>0</v>
      </c>
      <c r="EB97" s="371">
        <f t="shared" si="139"/>
        <v>0</v>
      </c>
      <c r="EC97" s="371">
        <f t="shared" si="140"/>
        <v>0</v>
      </c>
      <c r="ED97" s="371">
        <f t="shared" si="141"/>
        <v>0</v>
      </c>
      <c r="EE97" s="371">
        <f t="shared" si="142"/>
        <v>0</v>
      </c>
      <c r="EF97" s="371">
        <f t="shared" si="143"/>
        <v>0</v>
      </c>
      <c r="EG97" s="371">
        <f t="shared" si="144"/>
        <v>0</v>
      </c>
      <c r="EH97" s="371">
        <f t="shared" si="145"/>
        <v>0</v>
      </c>
      <c r="EI97" s="371">
        <f t="shared" si="146"/>
        <v>0</v>
      </c>
      <c r="EJ97" s="371">
        <f t="shared" si="147"/>
        <v>0</v>
      </c>
      <c r="EK97" s="56" t="s">
        <v>734</v>
      </c>
    </row>
    <row r="98" spans="1:141" ht="54" customHeight="1">
      <c r="A98" s="37">
        <f>IF('JLA事務局用　※触らないで下さい'!$A$6="","",'JLA事務局用　※触らないで下さい'!$A$6)</f>
      </c>
      <c r="B98" s="171"/>
      <c r="C98" s="58">
        <f t="shared" si="148"/>
      </c>
      <c r="D98" s="58">
        <f t="shared" si="149"/>
      </c>
      <c r="E98" s="195">
        <f>'JLA事務局用　※触らないで下さい'!$B$6</f>
        <v>0</v>
      </c>
      <c r="F98" s="195">
        <f>'JLA事務局用　※触らないで下さい'!$C$6</f>
        <v>0</v>
      </c>
      <c r="G98" s="37" t="str">
        <f t="shared" si="98"/>
        <v>男</v>
      </c>
      <c r="H98" s="171" t="str">
        <f t="shared" si="99"/>
        <v>1900/01/00</v>
      </c>
      <c r="I98" s="37"/>
      <c r="J98" s="37">
        <f t="shared" si="100"/>
      </c>
      <c r="K98" s="37"/>
      <c r="L98" s="37"/>
      <c r="M98" s="57">
        <f t="shared" si="101"/>
      </c>
      <c r="N98" s="37" t="e">
        <f>JLA事務局用　※触らないで下さい!#REF!</f>
        <v>#REF!</v>
      </c>
      <c r="O98" s="37" t="e">
        <f>JLA事務局用　※触らないで下さい!#REF!</f>
        <v>#REF!</v>
      </c>
      <c r="P98" s="37"/>
      <c r="Q98" s="37"/>
      <c r="R98" s="37">
        <v>1</v>
      </c>
      <c r="S98" s="37" t="str">
        <f t="shared" si="150"/>
        <v>障害物ｽｲﾑ
200m</v>
      </c>
      <c r="T98" s="37" t="str">
        <f t="shared" si="102"/>
        <v>:.</v>
      </c>
      <c r="U98" s="37" t="str">
        <f t="shared" si="151"/>
        <v>ﾏﾈｷﾝｷｬﾘｰ
50m</v>
      </c>
      <c r="V98" s="37" t="str">
        <f t="shared" si="103"/>
        <v>:.</v>
      </c>
      <c r="W98" s="37" t="str">
        <f t="shared" si="152"/>
        <v>ﾚｽｷｭｰﾒﾄﾞﾚｰ100m</v>
      </c>
      <c r="X98" s="37" t="str">
        <f t="shared" si="104"/>
        <v>:.</v>
      </c>
      <c r="Y98" s="37" t="str">
        <f t="shared" si="153"/>
        <v>ﾏﾈｷﾝｷｬﾘｰ･
ｳｨｽﾞﾌｨﾝ
100m</v>
      </c>
      <c r="Z98" s="37" t="str">
        <f t="shared" si="105"/>
        <v>:.</v>
      </c>
      <c r="AA98" s="37" t="str">
        <f t="shared" si="154"/>
        <v>ﾏﾈｷﾝﾄｳ･
ｳｨｽﾞﾌｨﾝ
100m</v>
      </c>
      <c r="AB98" s="37" t="str">
        <f t="shared" si="106"/>
        <v>:.</v>
      </c>
      <c r="AC98" s="37" t="str">
        <f t="shared" si="155"/>
        <v>ｽｰﾊﾟｰﾗｲﾌｾｰﾊﾞｰ
200m</v>
      </c>
      <c r="AD98" s="37" t="str">
        <f t="shared" si="107"/>
        <v>:.</v>
      </c>
      <c r="AE98" s="37" t="e">
        <f>IF(AF98="","",#REF!)</f>
        <v>#REF!</v>
      </c>
      <c r="AF98" s="37" t="e">
        <f>IF(#REF!="","",#REF!)</f>
        <v>#REF!</v>
      </c>
      <c r="AG98" s="37"/>
      <c r="AH98" s="37"/>
      <c r="AI98" s="37"/>
      <c r="AJ98" s="37"/>
      <c r="AK98" s="37"/>
      <c r="AL98" s="37"/>
      <c r="AM98" s="37"/>
      <c r="AN98" s="57" t="s">
        <v>917</v>
      </c>
      <c r="AO98" s="219"/>
      <c r="AP98" s="220"/>
      <c r="AQ98" s="219"/>
      <c r="AR98" s="220"/>
      <c r="AS98" s="37" t="s">
        <v>25</v>
      </c>
      <c r="AT98" s="36"/>
      <c r="AU98" s="36"/>
      <c r="AV98" s="34"/>
      <c r="AW98" s="34"/>
      <c r="AX98" s="34"/>
      <c r="AY98" s="284"/>
      <c r="AZ98" s="34"/>
      <c r="BA98" s="34"/>
      <c r="BB98" s="34"/>
      <c r="BC98" s="35"/>
      <c r="BD98" s="37">
        <f>IF(BC98="","",DATEDIF(BC98,'様式 A-4（チーム情報・チームＰＲ）'!$G$2,"Y"))</f>
      </c>
      <c r="BE98" s="287"/>
      <c r="BF98" s="312"/>
      <c r="BG98" s="37"/>
      <c r="BH98" s="58"/>
      <c r="BI98" s="289"/>
      <c r="BJ98" s="309" t="s">
        <v>689</v>
      </c>
      <c r="BK98" s="290"/>
      <c r="BL98" s="309" t="s">
        <v>690</v>
      </c>
      <c r="BM98" s="291"/>
      <c r="BN98" s="289"/>
      <c r="BO98" s="309" t="s">
        <v>689</v>
      </c>
      <c r="BP98" s="290"/>
      <c r="BQ98" s="309" t="s">
        <v>690</v>
      </c>
      <c r="BR98" s="291"/>
      <c r="BS98" s="289"/>
      <c r="BT98" s="309" t="s">
        <v>689</v>
      </c>
      <c r="BU98" s="290"/>
      <c r="BV98" s="309" t="s">
        <v>690</v>
      </c>
      <c r="BW98" s="291"/>
      <c r="BX98" s="289"/>
      <c r="BY98" s="309" t="s">
        <v>689</v>
      </c>
      <c r="BZ98" s="290"/>
      <c r="CA98" s="309" t="s">
        <v>690</v>
      </c>
      <c r="CB98" s="291"/>
      <c r="CC98" s="289"/>
      <c r="CD98" s="309" t="s">
        <v>689</v>
      </c>
      <c r="CE98" s="290"/>
      <c r="CF98" s="309" t="s">
        <v>690</v>
      </c>
      <c r="CG98" s="291"/>
      <c r="CH98" s="289"/>
      <c r="CI98" s="309" t="s">
        <v>689</v>
      </c>
      <c r="CJ98" s="290"/>
      <c r="CK98" s="309" t="s">
        <v>690</v>
      </c>
      <c r="CL98" s="291"/>
      <c r="CM98" s="203"/>
      <c r="CN98" s="203"/>
      <c r="CO98" s="204"/>
      <c r="CP98" s="313" t="str">
        <f t="shared" si="108"/>
        <v>:.</v>
      </c>
      <c r="CQ98" s="313" t="str">
        <f t="shared" si="109"/>
        <v>:.</v>
      </c>
      <c r="CR98" s="313" t="str">
        <f t="shared" si="110"/>
        <v>:.</v>
      </c>
      <c r="CS98" s="313" t="str">
        <f t="shared" si="111"/>
        <v>:.</v>
      </c>
      <c r="CT98" s="313" t="str">
        <f t="shared" si="112"/>
        <v>:.</v>
      </c>
      <c r="CU98" s="313" t="str">
        <f t="shared" si="113"/>
        <v>:.</v>
      </c>
      <c r="CV98" s="314">
        <f t="shared" si="156"/>
        <v>1</v>
      </c>
      <c r="CW98" s="314">
        <f t="shared" si="157"/>
        <v>1</v>
      </c>
      <c r="CX98" s="314">
        <f t="shared" si="158"/>
        <v>1</v>
      </c>
      <c r="CY98" s="314">
        <f t="shared" si="159"/>
        <v>1</v>
      </c>
      <c r="CZ98" s="314">
        <f t="shared" si="160"/>
        <v>1</v>
      </c>
      <c r="DA98" s="314">
        <f t="shared" si="161"/>
        <v>1</v>
      </c>
      <c r="DB98" s="315">
        <f t="shared" si="114"/>
        <v>6</v>
      </c>
      <c r="DC98" s="37">
        <f t="shared" si="115"/>
        <v>0</v>
      </c>
      <c r="DD98" s="59">
        <f t="shared" si="116"/>
        <v>0</v>
      </c>
      <c r="DE98" s="59">
        <f t="shared" si="117"/>
        <v>0</v>
      </c>
      <c r="DG98" s="371">
        <f t="shared" si="118"/>
        <v>0</v>
      </c>
      <c r="DH98" s="371">
        <f t="shared" si="119"/>
        <v>0</v>
      </c>
      <c r="DI98" s="371">
        <f t="shared" si="120"/>
        <v>0</v>
      </c>
      <c r="DJ98" s="371">
        <f t="shared" si="121"/>
        <v>0</v>
      </c>
      <c r="DK98" s="371">
        <f t="shared" si="122"/>
        <v>0</v>
      </c>
      <c r="DL98" s="371">
        <f t="shared" si="123"/>
        <v>0</v>
      </c>
      <c r="DM98" s="371">
        <f t="shared" si="124"/>
        <v>0</v>
      </c>
      <c r="DN98" s="371">
        <f t="shared" si="125"/>
        <v>0</v>
      </c>
      <c r="DO98" s="371">
        <f t="shared" si="126"/>
        <v>0</v>
      </c>
      <c r="DP98" s="371">
        <f t="shared" si="127"/>
        <v>0</v>
      </c>
      <c r="DQ98" s="371">
        <f t="shared" si="128"/>
        <v>0</v>
      </c>
      <c r="DR98" s="371">
        <f t="shared" si="129"/>
        <v>0</v>
      </c>
      <c r="DS98" s="371">
        <f t="shared" si="130"/>
        <v>0</v>
      </c>
      <c r="DT98" s="371">
        <f t="shared" si="131"/>
        <v>0</v>
      </c>
      <c r="DU98" s="371">
        <f t="shared" si="132"/>
        <v>0</v>
      </c>
      <c r="DV98" s="371">
        <f t="shared" si="133"/>
        <v>0</v>
      </c>
      <c r="DW98" s="371">
        <f t="shared" si="134"/>
        <v>0</v>
      </c>
      <c r="DX98" s="371">
        <f t="shared" si="135"/>
        <v>0</v>
      </c>
      <c r="DY98" s="371">
        <f t="shared" si="136"/>
        <v>0</v>
      </c>
      <c r="DZ98" s="371">
        <f t="shared" si="137"/>
        <v>0</v>
      </c>
      <c r="EA98" s="371">
        <f t="shared" si="138"/>
        <v>0</v>
      </c>
      <c r="EB98" s="371">
        <f t="shared" si="139"/>
        <v>0</v>
      </c>
      <c r="EC98" s="371">
        <f t="shared" si="140"/>
        <v>0</v>
      </c>
      <c r="ED98" s="371">
        <f t="shared" si="141"/>
        <v>0</v>
      </c>
      <c r="EE98" s="371">
        <f t="shared" si="142"/>
        <v>0</v>
      </c>
      <c r="EF98" s="371">
        <f t="shared" si="143"/>
        <v>0</v>
      </c>
      <c r="EG98" s="371">
        <f t="shared" si="144"/>
        <v>0</v>
      </c>
      <c r="EH98" s="371">
        <f t="shared" si="145"/>
        <v>0</v>
      </c>
      <c r="EI98" s="371">
        <f t="shared" si="146"/>
        <v>0</v>
      </c>
      <c r="EJ98" s="371">
        <f t="shared" si="147"/>
        <v>0</v>
      </c>
      <c r="EK98" s="56" t="s">
        <v>735</v>
      </c>
    </row>
    <row r="99" spans="1:141" ht="54" customHeight="1">
      <c r="A99" s="37">
        <f>IF('JLA事務局用　※触らないで下さい'!$A$6="","",'JLA事務局用　※触らないで下さい'!$A$6)</f>
      </c>
      <c r="B99" s="171"/>
      <c r="C99" s="58">
        <f t="shared" si="64"/>
      </c>
      <c r="D99" s="58">
        <f t="shared" si="65"/>
      </c>
      <c r="E99" s="195">
        <f>'JLA事務局用　※触らないで下さい'!$B$6</f>
        <v>0</v>
      </c>
      <c r="F99" s="195">
        <f>'JLA事務局用　※触らないで下さい'!$C$6</f>
        <v>0</v>
      </c>
      <c r="G99" s="37" t="str">
        <f t="shared" si="25"/>
        <v>男</v>
      </c>
      <c r="H99" s="171" t="str">
        <f t="shared" si="10"/>
        <v>1900/01/00</v>
      </c>
      <c r="I99" s="37"/>
      <c r="J99" s="37">
        <f t="shared" si="11"/>
      </c>
      <c r="K99" s="37"/>
      <c r="L99" s="37"/>
      <c r="M99" s="57">
        <f t="shared" si="12"/>
      </c>
      <c r="N99" s="37" t="e">
        <f>JLA事務局用　※触らないで下さい!#REF!</f>
        <v>#REF!</v>
      </c>
      <c r="O99" s="37" t="e">
        <f>JLA事務局用　※触らないで下さい!#REF!</f>
        <v>#REF!</v>
      </c>
      <c r="P99" s="37"/>
      <c r="Q99" s="37"/>
      <c r="R99" s="37">
        <v>1</v>
      </c>
      <c r="S99" s="37" t="str">
        <f t="shared" si="66"/>
        <v>障害物ｽｲﾑ
200m</v>
      </c>
      <c r="T99" s="37" t="str">
        <f t="shared" si="13"/>
        <v>:.</v>
      </c>
      <c r="U99" s="37" t="str">
        <f t="shared" si="67"/>
        <v>ﾏﾈｷﾝｷｬﾘｰ
50m</v>
      </c>
      <c r="V99" s="37" t="str">
        <f t="shared" si="14"/>
        <v>:.</v>
      </c>
      <c r="W99" s="37" t="str">
        <f t="shared" si="68"/>
        <v>ﾚｽｷｭｰﾒﾄﾞﾚｰ100m</v>
      </c>
      <c r="X99" s="37" t="str">
        <f t="shared" si="15"/>
        <v>:.</v>
      </c>
      <c r="Y99" s="37" t="str">
        <f t="shared" si="69"/>
        <v>ﾏﾈｷﾝｷｬﾘｰ･
ｳｨｽﾞﾌｨﾝ
100m</v>
      </c>
      <c r="Z99" s="37" t="str">
        <f t="shared" si="16"/>
        <v>:.</v>
      </c>
      <c r="AA99" s="37" t="str">
        <f t="shared" si="70"/>
        <v>ﾏﾈｷﾝﾄｳ･
ｳｨｽﾞﾌｨﾝ
100m</v>
      </c>
      <c r="AB99" s="37" t="str">
        <f t="shared" si="17"/>
        <v>:.</v>
      </c>
      <c r="AC99" s="37" t="str">
        <f t="shared" si="71"/>
        <v>ｽｰﾊﾟｰﾗｲﾌｾｰﾊﾞｰ
200m</v>
      </c>
      <c r="AD99" s="37" t="str">
        <f t="shared" si="18"/>
        <v>:.</v>
      </c>
      <c r="AE99" s="37" t="e">
        <f>IF(AF99="","",#REF!)</f>
        <v>#REF!</v>
      </c>
      <c r="AF99" s="37" t="e">
        <f>IF(#REF!="","",#REF!)</f>
        <v>#REF!</v>
      </c>
      <c r="AG99" s="37"/>
      <c r="AH99" s="37"/>
      <c r="AI99" s="37"/>
      <c r="AJ99" s="37"/>
      <c r="AK99" s="37"/>
      <c r="AL99" s="37"/>
      <c r="AM99" s="37"/>
      <c r="AN99" s="57" t="s">
        <v>918</v>
      </c>
      <c r="AO99" s="219"/>
      <c r="AP99" s="220"/>
      <c r="AQ99" s="219"/>
      <c r="AR99" s="220"/>
      <c r="AS99" s="37" t="s">
        <v>25</v>
      </c>
      <c r="AT99" s="36"/>
      <c r="AU99" s="36"/>
      <c r="AV99" s="34"/>
      <c r="AW99" s="34"/>
      <c r="AX99" s="34"/>
      <c r="AY99" s="284"/>
      <c r="AZ99" s="34"/>
      <c r="BA99" s="34"/>
      <c r="BB99" s="34"/>
      <c r="BC99" s="35"/>
      <c r="BD99" s="37">
        <f>IF(BC99="","",DATEDIF(BC99,'様式 A-4（チーム情報・チームＰＲ）'!$G$2,"Y"))</f>
      </c>
      <c r="BE99" s="287"/>
      <c r="BF99" s="312"/>
      <c r="BG99" s="37"/>
      <c r="BH99" s="58"/>
      <c r="BI99" s="289"/>
      <c r="BJ99" s="309" t="s">
        <v>689</v>
      </c>
      <c r="BK99" s="290"/>
      <c r="BL99" s="309" t="s">
        <v>690</v>
      </c>
      <c r="BM99" s="291"/>
      <c r="BN99" s="289"/>
      <c r="BO99" s="309" t="s">
        <v>689</v>
      </c>
      <c r="BP99" s="290"/>
      <c r="BQ99" s="309" t="s">
        <v>690</v>
      </c>
      <c r="BR99" s="291"/>
      <c r="BS99" s="289"/>
      <c r="BT99" s="309" t="s">
        <v>689</v>
      </c>
      <c r="BU99" s="290"/>
      <c r="BV99" s="309" t="s">
        <v>690</v>
      </c>
      <c r="BW99" s="291"/>
      <c r="BX99" s="289"/>
      <c r="BY99" s="309" t="s">
        <v>689</v>
      </c>
      <c r="BZ99" s="290"/>
      <c r="CA99" s="309" t="s">
        <v>690</v>
      </c>
      <c r="CB99" s="291"/>
      <c r="CC99" s="289"/>
      <c r="CD99" s="309" t="s">
        <v>689</v>
      </c>
      <c r="CE99" s="290"/>
      <c r="CF99" s="309" t="s">
        <v>690</v>
      </c>
      <c r="CG99" s="291"/>
      <c r="CH99" s="289"/>
      <c r="CI99" s="309" t="s">
        <v>689</v>
      </c>
      <c r="CJ99" s="290"/>
      <c r="CK99" s="309" t="s">
        <v>690</v>
      </c>
      <c r="CL99" s="291"/>
      <c r="CM99" s="203"/>
      <c r="CN99" s="203"/>
      <c r="CO99" s="204"/>
      <c r="CP99" s="313" t="str">
        <f>BI99&amp;":"&amp;BK99&amp;"."&amp;BM99</f>
        <v>:.</v>
      </c>
      <c r="CQ99" s="313" t="str">
        <f>BN99&amp;":"&amp;BP99&amp;"."&amp;BR99</f>
        <v>:.</v>
      </c>
      <c r="CR99" s="313" t="str">
        <f>BS99&amp;":"&amp;BU99&amp;"."&amp;BW99</f>
        <v>:.</v>
      </c>
      <c r="CS99" s="313" t="str">
        <f>BX99&amp;":"&amp;BZ99&amp;"."&amp;CB99</f>
        <v>:.</v>
      </c>
      <c r="CT99" s="313" t="str">
        <f>CC99&amp;":"&amp;CE99&amp;"."&amp;CG99</f>
        <v>:.</v>
      </c>
      <c r="CU99" s="313" t="str">
        <f>CH99&amp;":"&amp;CJ99&amp;"."&amp;CL99</f>
        <v>:.</v>
      </c>
      <c r="CV99" s="314">
        <f t="shared" si="74"/>
        <v>1</v>
      </c>
      <c r="CW99" s="314">
        <f t="shared" si="75"/>
        <v>1</v>
      </c>
      <c r="CX99" s="314">
        <f t="shared" si="76"/>
        <v>1</v>
      </c>
      <c r="CY99" s="314">
        <f t="shared" si="77"/>
        <v>1</v>
      </c>
      <c r="CZ99" s="314">
        <f t="shared" si="78"/>
        <v>1</v>
      </c>
      <c r="DA99" s="314">
        <f t="shared" si="79"/>
        <v>1</v>
      </c>
      <c r="DB99" s="315">
        <f t="shared" si="32"/>
        <v>6</v>
      </c>
      <c r="DC99" s="37">
        <f t="shared" si="33"/>
        <v>0</v>
      </c>
      <c r="DD99" s="59">
        <f t="shared" si="116"/>
        <v>0</v>
      </c>
      <c r="DE99" s="59">
        <f t="shared" si="117"/>
        <v>0</v>
      </c>
      <c r="DG99" s="371">
        <f t="shared" si="118"/>
        <v>0</v>
      </c>
      <c r="DH99" s="371">
        <f t="shared" si="119"/>
        <v>0</v>
      </c>
      <c r="DI99" s="371">
        <f t="shared" si="120"/>
        <v>0</v>
      </c>
      <c r="DJ99" s="371">
        <f t="shared" si="121"/>
        <v>0</v>
      </c>
      <c r="DK99" s="371">
        <f t="shared" si="122"/>
        <v>0</v>
      </c>
      <c r="DL99" s="371">
        <f t="shared" si="123"/>
        <v>0</v>
      </c>
      <c r="DM99" s="371">
        <f t="shared" si="124"/>
        <v>0</v>
      </c>
      <c r="DN99" s="371">
        <f t="shared" si="125"/>
        <v>0</v>
      </c>
      <c r="DO99" s="371">
        <f t="shared" si="126"/>
        <v>0</v>
      </c>
      <c r="DP99" s="371">
        <f t="shared" si="127"/>
        <v>0</v>
      </c>
      <c r="DQ99" s="371">
        <f t="shared" si="128"/>
        <v>0</v>
      </c>
      <c r="DR99" s="371">
        <f t="shared" si="129"/>
        <v>0</v>
      </c>
      <c r="DS99" s="371">
        <f t="shared" si="130"/>
        <v>0</v>
      </c>
      <c r="DT99" s="371">
        <f t="shared" si="131"/>
        <v>0</v>
      </c>
      <c r="DU99" s="371">
        <f t="shared" si="132"/>
        <v>0</v>
      </c>
      <c r="DV99" s="371">
        <f t="shared" si="133"/>
        <v>0</v>
      </c>
      <c r="DW99" s="371">
        <f t="shared" si="134"/>
        <v>0</v>
      </c>
      <c r="DX99" s="371">
        <f t="shared" si="135"/>
        <v>0</v>
      </c>
      <c r="DY99" s="371">
        <f t="shared" si="136"/>
        <v>0</v>
      </c>
      <c r="DZ99" s="371">
        <f t="shared" si="137"/>
        <v>0</v>
      </c>
      <c r="EA99" s="371">
        <f t="shared" si="138"/>
        <v>0</v>
      </c>
      <c r="EB99" s="371">
        <f t="shared" si="139"/>
        <v>0</v>
      </c>
      <c r="EC99" s="371">
        <f t="shared" si="140"/>
        <v>0</v>
      </c>
      <c r="ED99" s="371">
        <f t="shared" si="141"/>
        <v>0</v>
      </c>
      <c r="EE99" s="371">
        <f t="shared" si="142"/>
        <v>0</v>
      </c>
      <c r="EF99" s="371">
        <f t="shared" si="143"/>
        <v>0</v>
      </c>
      <c r="EG99" s="371">
        <f t="shared" si="144"/>
        <v>0</v>
      </c>
      <c r="EH99" s="371">
        <f t="shared" si="145"/>
        <v>0</v>
      </c>
      <c r="EI99" s="371">
        <f>_xlfn.COUNTIFS(AY99,"高校生
(ｵｰﾌﾟﾝ参加)",DA99,"0")</f>
        <v>0</v>
      </c>
      <c r="EJ99" s="371">
        <f>_xlfn.COUNTIFS(AY99,"中学生
(ｵｰﾌﾟﾝ参加)",DA99,"0")</f>
        <v>0</v>
      </c>
      <c r="EK99" s="56" t="s">
        <v>745</v>
      </c>
    </row>
    <row r="100" spans="1:141" s="47" customFormat="1" ht="24" customHeight="1">
      <c r="A100" s="60"/>
      <c r="B100" s="172"/>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285"/>
      <c r="AZ100" s="60"/>
      <c r="BA100" s="60"/>
      <c r="BB100" s="60"/>
      <c r="BC100" s="60"/>
      <c r="BD100" s="60"/>
      <c r="BE100" s="23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202"/>
      <c r="CO100" s="60"/>
      <c r="CP100" s="60"/>
      <c r="CQ100" s="60"/>
      <c r="CR100" s="60"/>
      <c r="CS100" s="60"/>
      <c r="CT100" s="60"/>
      <c r="CU100" s="60"/>
      <c r="CV100" s="60"/>
      <c r="CW100" s="60"/>
      <c r="CX100" s="60"/>
      <c r="CY100" s="60"/>
      <c r="CZ100" s="60"/>
      <c r="DA100" s="60"/>
      <c r="DB100" s="60"/>
      <c r="DC100" s="60"/>
      <c r="DD100" s="60"/>
      <c r="DE100" s="60"/>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47" t="s">
        <v>746</v>
      </c>
    </row>
    <row r="101" spans="1:150" s="47" customFormat="1" ht="24" customHeight="1" hidden="1">
      <c r="A101" s="60"/>
      <c r="B101" s="172"/>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285"/>
      <c r="AZ101" s="60"/>
      <c r="BA101" s="60"/>
      <c r="BB101" s="60"/>
      <c r="BC101" s="60"/>
      <c r="BD101" s="60"/>
      <c r="BE101" s="316"/>
      <c r="BF101" s="317"/>
      <c r="BG101" s="60"/>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7"/>
      <c r="CN101" s="317"/>
      <c r="CO101" s="317"/>
      <c r="CP101" s="317"/>
      <c r="CQ101" s="317"/>
      <c r="CR101" s="317"/>
      <c r="CS101" s="317"/>
      <c r="CT101" s="317"/>
      <c r="CU101" s="317"/>
      <c r="CV101" s="296"/>
      <c r="CW101" s="296"/>
      <c r="CX101" s="296"/>
      <c r="CY101" s="296"/>
      <c r="CZ101" s="296"/>
      <c r="DA101" s="296"/>
      <c r="DE101" s="155" t="s">
        <v>27</v>
      </c>
      <c r="DG101" s="683" t="s">
        <v>843</v>
      </c>
      <c r="DH101" s="683"/>
      <c r="DI101" s="683"/>
      <c r="DJ101" s="683"/>
      <c r="DK101" s="683"/>
      <c r="DL101" s="683" t="s">
        <v>845</v>
      </c>
      <c r="DM101" s="683"/>
      <c r="DN101" s="683"/>
      <c r="DO101" s="683"/>
      <c r="DP101" s="683"/>
      <c r="DQ101" s="683" t="s">
        <v>676</v>
      </c>
      <c r="DR101" s="683"/>
      <c r="DS101" s="683"/>
      <c r="DT101" s="683"/>
      <c r="DU101" s="683"/>
      <c r="DV101" s="683" t="s">
        <v>847</v>
      </c>
      <c r="DW101" s="683"/>
      <c r="DX101" s="683"/>
      <c r="DY101" s="683"/>
      <c r="DZ101" s="683"/>
      <c r="EA101" s="683" t="s">
        <v>849</v>
      </c>
      <c r="EB101" s="683"/>
      <c r="EC101" s="683"/>
      <c r="ED101" s="683"/>
      <c r="EE101" s="683"/>
      <c r="EF101" s="683" t="s">
        <v>851</v>
      </c>
      <c r="EG101" s="683"/>
      <c r="EH101" s="683"/>
      <c r="EI101" s="683"/>
      <c r="EJ101" s="683"/>
      <c r="EK101" s="47" t="s">
        <v>747</v>
      </c>
      <c r="EM101" s="95" t="s">
        <v>71</v>
      </c>
      <c r="EN101" s="64"/>
      <c r="EO101" s="56"/>
      <c r="EP101" s="56"/>
      <c r="EQ101" s="56"/>
      <c r="ER101" s="56"/>
      <c r="ES101" s="56"/>
      <c r="ET101" s="56"/>
    </row>
    <row r="102" spans="1:150" s="47" customFormat="1" ht="24" customHeight="1" hidden="1">
      <c r="A102" s="60"/>
      <c r="B102" s="172"/>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322" t="str">
        <f>EN109</f>
        <v>学生
(資格有り)</v>
      </c>
      <c r="AZ102" s="320"/>
      <c r="BA102" s="320">
        <f>COUNTIF($AY$10:$AY$99,"学生
(資格有り)")</f>
        <v>0</v>
      </c>
      <c r="BB102" s="60"/>
      <c r="BC102" s="60"/>
      <c r="BD102" s="60"/>
      <c r="BE102" s="23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317"/>
      <c r="CW102" s="317"/>
      <c r="CX102" s="317"/>
      <c r="CY102" s="317"/>
      <c r="CZ102" s="317"/>
      <c r="DA102" s="317"/>
      <c r="DB102" s="317"/>
      <c r="DC102" s="60"/>
      <c r="DD102" s="60"/>
      <c r="DE102" s="93">
        <f>SUM(DE10:DE99)</f>
        <v>0</v>
      </c>
      <c r="DG102" s="374" t="s">
        <v>927</v>
      </c>
      <c r="DH102" s="374" t="s">
        <v>858</v>
      </c>
      <c r="DI102" s="374" t="s">
        <v>859</v>
      </c>
      <c r="DJ102" s="374" t="s">
        <v>860</v>
      </c>
      <c r="DK102" s="374" t="s">
        <v>861</v>
      </c>
      <c r="DL102" s="374" t="s">
        <v>927</v>
      </c>
      <c r="DM102" s="374" t="s">
        <v>858</v>
      </c>
      <c r="DN102" s="374" t="s">
        <v>859</v>
      </c>
      <c r="DO102" s="374" t="s">
        <v>860</v>
      </c>
      <c r="DP102" s="374" t="s">
        <v>861</v>
      </c>
      <c r="DQ102" s="374" t="s">
        <v>927</v>
      </c>
      <c r="DR102" s="374" t="s">
        <v>858</v>
      </c>
      <c r="DS102" s="374" t="s">
        <v>859</v>
      </c>
      <c r="DT102" s="374" t="s">
        <v>860</v>
      </c>
      <c r="DU102" s="374" t="s">
        <v>861</v>
      </c>
      <c r="DV102" s="374" t="s">
        <v>927</v>
      </c>
      <c r="DW102" s="374" t="s">
        <v>858</v>
      </c>
      <c r="DX102" s="374" t="s">
        <v>859</v>
      </c>
      <c r="DY102" s="374" t="s">
        <v>860</v>
      </c>
      <c r="DZ102" s="374" t="s">
        <v>861</v>
      </c>
      <c r="EA102" s="374" t="s">
        <v>927</v>
      </c>
      <c r="EB102" s="374" t="s">
        <v>858</v>
      </c>
      <c r="EC102" s="374" t="s">
        <v>859</v>
      </c>
      <c r="ED102" s="374" t="s">
        <v>860</v>
      </c>
      <c r="EE102" s="374" t="s">
        <v>861</v>
      </c>
      <c r="EF102" s="374" t="s">
        <v>927</v>
      </c>
      <c r="EG102" s="374" t="s">
        <v>858</v>
      </c>
      <c r="EH102" s="374" t="s">
        <v>859</v>
      </c>
      <c r="EI102" s="374" t="s">
        <v>860</v>
      </c>
      <c r="EJ102" s="374" t="s">
        <v>861</v>
      </c>
      <c r="EK102" s="47" t="s">
        <v>748</v>
      </c>
      <c r="EM102" s="64" t="s">
        <v>360</v>
      </c>
      <c r="EN102" s="64" t="s">
        <v>174</v>
      </c>
      <c r="EO102" s="56"/>
      <c r="EP102" s="56"/>
      <c r="EQ102" s="56"/>
      <c r="ER102" s="56"/>
      <c r="ES102" s="56"/>
      <c r="ET102" s="56"/>
    </row>
    <row r="103" spans="2:150" s="47" customFormat="1" ht="24" customHeight="1" hidden="1">
      <c r="B103" s="167"/>
      <c r="AY103" s="322" t="str">
        <f>EO109</f>
        <v>学生
(資格無し・ｵｰﾌﾟﾝ参加)</v>
      </c>
      <c r="AZ103" s="319"/>
      <c r="BA103" s="320">
        <f>COUNTIF($AY$10:$AY$99,"学生
(資格無し・ｵｰﾌﾟﾝ参加)")</f>
        <v>0</v>
      </c>
      <c r="BE103" s="229"/>
      <c r="CV103" s="375"/>
      <c r="CW103" s="375"/>
      <c r="CX103" s="375"/>
      <c r="CY103" s="375"/>
      <c r="CZ103" s="375"/>
      <c r="DA103" s="375"/>
      <c r="DG103" s="373">
        <f aca="true" t="shared" si="162" ref="DG103:EJ103">SUM(DG10:DG99)</f>
        <v>0</v>
      </c>
      <c r="DH103" s="373">
        <f t="shared" si="162"/>
        <v>0</v>
      </c>
      <c r="DI103" s="373">
        <f t="shared" si="162"/>
        <v>0</v>
      </c>
      <c r="DJ103" s="373">
        <f t="shared" si="162"/>
        <v>0</v>
      </c>
      <c r="DK103" s="373">
        <f t="shared" si="162"/>
        <v>0</v>
      </c>
      <c r="DL103" s="373">
        <f t="shared" si="162"/>
        <v>0</v>
      </c>
      <c r="DM103" s="373">
        <f t="shared" si="162"/>
        <v>0</v>
      </c>
      <c r="DN103" s="373">
        <f t="shared" si="162"/>
        <v>0</v>
      </c>
      <c r="DO103" s="373">
        <f t="shared" si="162"/>
        <v>0</v>
      </c>
      <c r="DP103" s="373">
        <f t="shared" si="162"/>
        <v>0</v>
      </c>
      <c r="DQ103" s="373">
        <f t="shared" si="162"/>
        <v>0</v>
      </c>
      <c r="DR103" s="373">
        <f t="shared" si="162"/>
        <v>0</v>
      </c>
      <c r="DS103" s="373">
        <f t="shared" si="162"/>
        <v>0</v>
      </c>
      <c r="DT103" s="373">
        <f t="shared" si="162"/>
        <v>0</v>
      </c>
      <c r="DU103" s="373">
        <f t="shared" si="162"/>
        <v>0</v>
      </c>
      <c r="DV103" s="373">
        <f t="shared" si="162"/>
        <v>0</v>
      </c>
      <c r="DW103" s="373">
        <f t="shared" si="162"/>
        <v>0</v>
      </c>
      <c r="DX103" s="373">
        <f t="shared" si="162"/>
        <v>0</v>
      </c>
      <c r="DY103" s="373">
        <f t="shared" si="162"/>
        <v>0</v>
      </c>
      <c r="DZ103" s="373">
        <f t="shared" si="162"/>
        <v>0</v>
      </c>
      <c r="EA103" s="373">
        <f t="shared" si="162"/>
        <v>0</v>
      </c>
      <c r="EB103" s="373">
        <f t="shared" si="162"/>
        <v>0</v>
      </c>
      <c r="EC103" s="373">
        <f t="shared" si="162"/>
        <v>0</v>
      </c>
      <c r="ED103" s="373">
        <f t="shared" si="162"/>
        <v>0</v>
      </c>
      <c r="EE103" s="373">
        <f t="shared" si="162"/>
        <v>0</v>
      </c>
      <c r="EF103" s="373">
        <f t="shared" si="162"/>
        <v>0</v>
      </c>
      <c r="EG103" s="373">
        <f t="shared" si="162"/>
        <v>0</v>
      </c>
      <c r="EH103" s="373">
        <f>SUM(EH10:EH99)</f>
        <v>0</v>
      </c>
      <c r="EI103" s="373">
        <f t="shared" si="162"/>
        <v>0</v>
      </c>
      <c r="EJ103" s="373">
        <f t="shared" si="162"/>
        <v>0</v>
      </c>
      <c r="EK103" s="47" t="s">
        <v>749</v>
      </c>
      <c r="EM103" s="56"/>
      <c r="EN103" s="258" t="s">
        <v>25</v>
      </c>
      <c r="EO103" s="258"/>
      <c r="EP103" s="56"/>
      <c r="EQ103" s="56"/>
      <c r="ER103" s="56"/>
      <c r="ES103" s="56"/>
      <c r="ET103" s="56"/>
    </row>
    <row r="104" spans="2:141" s="47" customFormat="1" ht="24" customHeight="1" hidden="1">
      <c r="B104" s="167"/>
      <c r="AY104" s="322" t="str">
        <f>EP109</f>
        <v>社会人
(ｵｰﾌﾟﾝ参加)</v>
      </c>
      <c r="AZ104" s="319"/>
      <c r="BA104" s="320">
        <f>COUNTIF($AY$10:$AY$99,"社会人
(ｵｰﾌﾟﾝ参加)")</f>
        <v>0</v>
      </c>
      <c r="BE104" s="229"/>
      <c r="DG104" s="683">
        <f>SUM(DG103:DK103)</f>
        <v>0</v>
      </c>
      <c r="DH104" s="683"/>
      <c r="DI104" s="683"/>
      <c r="DJ104" s="683"/>
      <c r="DK104" s="683"/>
      <c r="DL104" s="683">
        <f>SUM(DL103:DP103)</f>
        <v>0</v>
      </c>
      <c r="DM104" s="683"/>
      <c r="DN104" s="683"/>
      <c r="DO104" s="683"/>
      <c r="DP104" s="683"/>
      <c r="DQ104" s="683">
        <f>SUM(DQ103:DU103)</f>
        <v>0</v>
      </c>
      <c r="DR104" s="683"/>
      <c r="DS104" s="683"/>
      <c r="DT104" s="683"/>
      <c r="DU104" s="683"/>
      <c r="DV104" s="683">
        <f>SUM(DV103:DZ103)</f>
        <v>0</v>
      </c>
      <c r="DW104" s="683"/>
      <c r="DX104" s="683"/>
      <c r="DY104" s="683"/>
      <c r="DZ104" s="683"/>
      <c r="EA104" s="683">
        <f>SUM(EA103:EE103)</f>
        <v>0</v>
      </c>
      <c r="EB104" s="683"/>
      <c r="EC104" s="683"/>
      <c r="ED104" s="683"/>
      <c r="EE104" s="683"/>
      <c r="EF104" s="683">
        <f>SUM(EF103:EJ103)</f>
        <v>0</v>
      </c>
      <c r="EG104" s="683"/>
      <c r="EH104" s="683"/>
      <c r="EI104" s="683"/>
      <c r="EJ104" s="683"/>
      <c r="EK104" s="47" t="s">
        <v>750</v>
      </c>
    </row>
    <row r="105" spans="51:144" ht="24" customHeight="1" hidden="1">
      <c r="AY105" s="322" t="str">
        <f>EQ109</f>
        <v>高校生
(ｵｰﾌﾟﾝ参加)</v>
      </c>
      <c r="AZ105" s="319"/>
      <c r="BA105" s="320">
        <f>COUNTIF($AY$10:$AY$99,"高校生
(ｵｰﾌﾟﾝ参加)")</f>
        <v>0</v>
      </c>
      <c r="EK105" s="56" t="s">
        <v>751</v>
      </c>
      <c r="EM105" s="64" t="s">
        <v>361</v>
      </c>
      <c r="EN105" s="64" t="s">
        <v>184</v>
      </c>
    </row>
    <row r="106" spans="51:152" ht="24" customHeight="1" hidden="1">
      <c r="AY106" s="322" t="str">
        <f>ER109</f>
        <v>中学生
(ｵｰﾌﾟﾝ参加)</v>
      </c>
      <c r="AZ106" s="321"/>
      <c r="BA106" s="320">
        <f>COUNTIF($AY$10:$AY$99,"中学生
(ｵｰﾌﾟﾝ参加)")</f>
        <v>0</v>
      </c>
      <c r="EK106" s="56" t="s">
        <v>752</v>
      </c>
      <c r="EN106" s="258"/>
      <c r="EO106" s="258"/>
      <c r="EP106" s="258"/>
      <c r="EU106" s="47"/>
      <c r="EV106" s="47"/>
    </row>
    <row r="107" spans="51:141" ht="24" customHeight="1" hidden="1">
      <c r="AY107" s="225"/>
      <c r="EK107" s="56" t="s">
        <v>753</v>
      </c>
    </row>
    <row r="108" spans="51:144" ht="24" customHeight="1" hidden="1">
      <c r="AY108" s="225"/>
      <c r="EK108" s="56" t="s">
        <v>754</v>
      </c>
      <c r="EM108" s="64" t="s">
        <v>362</v>
      </c>
      <c r="EN108" s="64" t="s">
        <v>189</v>
      </c>
    </row>
    <row r="109" spans="51:148" ht="24" customHeight="1" hidden="1">
      <c r="AY109" s="225"/>
      <c r="EK109" s="56" t="s">
        <v>755</v>
      </c>
      <c r="EN109" s="268" t="s">
        <v>857</v>
      </c>
      <c r="EO109" s="268" t="s">
        <v>858</v>
      </c>
      <c r="EP109" s="268" t="s">
        <v>859</v>
      </c>
      <c r="EQ109" s="56" t="s">
        <v>860</v>
      </c>
      <c r="ER109" s="56" t="s">
        <v>861</v>
      </c>
    </row>
    <row r="110" spans="51:141" ht="24" customHeight="1" hidden="1">
      <c r="AY110" s="225"/>
      <c r="EK110" s="56" t="s">
        <v>756</v>
      </c>
    </row>
    <row r="111" spans="51:144" ht="24" customHeight="1" hidden="1">
      <c r="AY111" s="225"/>
      <c r="EK111" s="56" t="s">
        <v>757</v>
      </c>
      <c r="EM111" s="64" t="s">
        <v>363</v>
      </c>
      <c r="EN111" s="64" t="s">
        <v>313</v>
      </c>
    </row>
    <row r="112" spans="51:149" ht="24" customHeight="1" hidden="1">
      <c r="AY112" s="225"/>
      <c r="EK112" s="56" t="s">
        <v>758</v>
      </c>
      <c r="EN112" s="258">
        <v>4</v>
      </c>
      <c r="EO112" s="258">
        <v>3</v>
      </c>
      <c r="EP112" s="258">
        <v>2</v>
      </c>
      <c r="EQ112" s="258">
        <v>1</v>
      </c>
      <c r="ER112" s="258"/>
      <c r="ES112" s="258"/>
    </row>
    <row r="113" spans="51:141" ht="24" customHeight="1" hidden="1">
      <c r="AY113" s="225"/>
      <c r="EK113" s="56" t="s">
        <v>759</v>
      </c>
    </row>
    <row r="114" spans="51:144" ht="24" customHeight="1" hidden="1">
      <c r="AY114" s="225"/>
      <c r="EK114" s="56" t="s">
        <v>760</v>
      </c>
      <c r="EM114" s="64" t="s">
        <v>365</v>
      </c>
      <c r="EN114" s="64" t="s">
        <v>190</v>
      </c>
    </row>
    <row r="115" spans="51:149" ht="24" customHeight="1" hidden="1">
      <c r="AY115" s="225"/>
      <c r="EK115" s="56" t="s">
        <v>761</v>
      </c>
      <c r="EN115" s="268"/>
      <c r="EO115" s="268"/>
      <c r="EP115" s="268"/>
      <c r="EQ115" s="268">
        <f>IF('様式 A-4（チーム情報・チームＰＲ）'!AF$26="","",'様式 A-4（チーム情報・チームＰＲ）'!AF$26)</f>
      </c>
      <c r="ER115" s="268">
        <f>IF('様式 A-4（チーム情報・チームＰＲ）'!AH$26="","",'様式 A-4（チーム情報・チームＰＲ）'!AH$26)</f>
      </c>
      <c r="ES115" s="268">
        <f>IF('様式 A-4（チーム情報・チームＰＲ）'!AJ$26="","",'様式 A-4（チーム情報・チームＰＲ）'!AJ$26)</f>
      </c>
    </row>
    <row r="116" spans="51:141" ht="24" customHeight="1" hidden="1">
      <c r="AY116" s="225"/>
      <c r="EK116" s="56" t="s">
        <v>762</v>
      </c>
    </row>
    <row r="117" spans="51:144" ht="24" customHeight="1" hidden="1">
      <c r="AY117" s="225"/>
      <c r="EK117" s="56" t="s">
        <v>763</v>
      </c>
      <c r="EM117" s="64" t="s">
        <v>463</v>
      </c>
      <c r="EN117" s="64" t="s">
        <v>265</v>
      </c>
    </row>
    <row r="118" spans="51:144" ht="24" customHeight="1" hidden="1">
      <c r="AY118" s="225"/>
      <c r="EK118" s="56" t="s">
        <v>764</v>
      </c>
      <c r="EN118" s="98" t="s">
        <v>462</v>
      </c>
    </row>
    <row r="119" ht="24" customHeight="1" hidden="1">
      <c r="EK119" s="56" t="s">
        <v>765</v>
      </c>
    </row>
    <row r="120" spans="141:149" ht="24" customHeight="1">
      <c r="EK120" s="56" t="s">
        <v>766</v>
      </c>
      <c r="EM120" s="64" t="s">
        <v>377</v>
      </c>
      <c r="EN120" s="64" t="s">
        <v>73</v>
      </c>
      <c r="ER120" s="64"/>
      <c r="ES120" s="64"/>
    </row>
    <row r="121" spans="141:149" ht="24" customHeight="1">
      <c r="EK121" s="56" t="s">
        <v>767</v>
      </c>
      <c r="EN121" s="258">
        <v>2</v>
      </c>
      <c r="EO121" s="64" t="s">
        <v>153</v>
      </c>
      <c r="ER121" s="64"/>
      <c r="ES121" s="64"/>
    </row>
    <row r="122" ht="24" customHeight="1">
      <c r="EK122" s="56" t="s">
        <v>768</v>
      </c>
    </row>
    <row r="123" ht="24" customHeight="1">
      <c r="EK123" s="56" t="s">
        <v>769</v>
      </c>
    </row>
    <row r="124" spans="141:143" ht="18.75" customHeight="1">
      <c r="EK124" s="56" t="s">
        <v>770</v>
      </c>
      <c r="EM124" s="223" t="s">
        <v>667</v>
      </c>
    </row>
    <row r="125" spans="141:151" ht="18.75" customHeight="1">
      <c r="EK125" s="56" t="s">
        <v>771</v>
      </c>
      <c r="EL125" s="193"/>
      <c r="EM125" s="224" t="s">
        <v>668</v>
      </c>
      <c r="EN125" s="193"/>
      <c r="EO125" s="193"/>
      <c r="EP125" s="193"/>
      <c r="EQ125" s="193"/>
      <c r="ER125" s="193"/>
      <c r="ES125" s="193"/>
      <c r="ET125" s="193"/>
      <c r="EU125" s="193"/>
    </row>
    <row r="126" spans="141:143" ht="18.75" customHeight="1">
      <c r="EK126" s="56" t="s">
        <v>772</v>
      </c>
      <c r="EM126" s="223" t="s">
        <v>669</v>
      </c>
    </row>
    <row r="127" spans="141:143" ht="18.75" customHeight="1">
      <c r="EK127" s="56" t="s">
        <v>773</v>
      </c>
      <c r="EM127" s="223" t="s">
        <v>670</v>
      </c>
    </row>
    <row r="128" spans="141:143" ht="18.75" customHeight="1">
      <c r="EK128" s="56" t="s">
        <v>774</v>
      </c>
      <c r="EM128" s="223" t="s">
        <v>648</v>
      </c>
    </row>
    <row r="129" spans="141:143" ht="18.75" customHeight="1">
      <c r="EK129" s="56" t="s">
        <v>775</v>
      </c>
      <c r="EM129" s="223" t="s">
        <v>672</v>
      </c>
    </row>
    <row r="130" spans="141:143" ht="18.75" customHeight="1">
      <c r="EK130" s="56" t="s">
        <v>776</v>
      </c>
      <c r="EM130" s="223" t="s">
        <v>863</v>
      </c>
    </row>
    <row r="131" spans="141:143" ht="18.75" customHeight="1">
      <c r="EK131" s="56" t="s">
        <v>777</v>
      </c>
      <c r="EM131" s="223"/>
    </row>
    <row r="132" spans="141:143" ht="18.75" customHeight="1">
      <c r="EK132" s="56" t="s">
        <v>778</v>
      </c>
      <c r="EM132" s="223"/>
    </row>
    <row r="133" spans="141:143" ht="18.75" customHeight="1">
      <c r="EK133" s="56" t="s">
        <v>779</v>
      </c>
      <c r="EM133" s="223"/>
    </row>
    <row r="134" spans="141:143" ht="18.75" customHeight="1">
      <c r="EK134" s="56" t="s">
        <v>780</v>
      </c>
      <c r="EM134" s="223"/>
    </row>
    <row r="135" spans="141:143" ht="18.75" customHeight="1">
      <c r="EK135" s="56" t="s">
        <v>781</v>
      </c>
      <c r="EM135" s="225"/>
    </row>
    <row r="136" spans="141:143" ht="18.75" customHeight="1">
      <c r="EK136" s="56" t="s">
        <v>782</v>
      </c>
      <c r="EM136" s="225"/>
    </row>
    <row r="137" spans="141:143" ht="18.75" customHeight="1">
      <c r="EK137" s="56" t="s">
        <v>783</v>
      </c>
      <c r="EM137" s="225"/>
    </row>
    <row r="138" spans="141:143" ht="18.75" customHeight="1">
      <c r="EK138" s="56" t="s">
        <v>784</v>
      </c>
      <c r="EM138" s="225"/>
    </row>
    <row r="139" spans="141:143" ht="18.75" customHeight="1">
      <c r="EK139" s="56" t="s">
        <v>785</v>
      </c>
      <c r="EM139" s="225"/>
    </row>
    <row r="140" spans="141:143" ht="18.75" customHeight="1">
      <c r="EK140" s="56" t="s">
        <v>786</v>
      </c>
      <c r="EM140" s="225"/>
    </row>
    <row r="141" ht="13.5">
      <c r="EK141" s="56" t="s">
        <v>787</v>
      </c>
    </row>
    <row r="142" ht="13.5">
      <c r="EK142" s="56" t="s">
        <v>788</v>
      </c>
    </row>
    <row r="143" ht="13.5">
      <c r="EK143" s="56" t="s">
        <v>789</v>
      </c>
    </row>
    <row r="144" ht="13.5">
      <c r="EK144" s="56" t="s">
        <v>790</v>
      </c>
    </row>
    <row r="145" ht="13.5">
      <c r="EK145" s="56" t="s">
        <v>791</v>
      </c>
    </row>
    <row r="146" ht="13.5">
      <c r="EK146" s="56" t="s">
        <v>792</v>
      </c>
    </row>
    <row r="147" ht="13.5">
      <c r="EK147" s="56" t="s">
        <v>793</v>
      </c>
    </row>
    <row r="148" ht="13.5">
      <c r="EK148" s="56" t="s">
        <v>794</v>
      </c>
    </row>
    <row r="149" ht="13.5">
      <c r="EK149" s="56" t="s">
        <v>795</v>
      </c>
    </row>
  </sheetData>
  <sheetProtection password="E856" sheet="1"/>
  <mergeCells count="39">
    <mergeCell ref="CU3:CU4"/>
    <mergeCell ref="CT3:CT4"/>
    <mergeCell ref="AN3:AR3"/>
    <mergeCell ref="BI7:BM7"/>
    <mergeCell ref="BN7:BR7"/>
    <mergeCell ref="BS7:BW7"/>
    <mergeCell ref="BX7:CB7"/>
    <mergeCell ref="CC7:CG7"/>
    <mergeCell ref="CH7:CL7"/>
    <mergeCell ref="BI6:BM6"/>
    <mergeCell ref="BN6:BR6"/>
    <mergeCell ref="BS6:BW6"/>
    <mergeCell ref="BX6:CB6"/>
    <mergeCell ref="CC6:CG6"/>
    <mergeCell ref="CH6:CL6"/>
    <mergeCell ref="CB3:CN3"/>
    <mergeCell ref="CB4:CN4"/>
    <mergeCell ref="CO3:CO4"/>
    <mergeCell ref="CZ3:CZ4"/>
    <mergeCell ref="DA3:DA4"/>
    <mergeCell ref="CV6:DA6"/>
    <mergeCell ref="EF6:EJ6"/>
    <mergeCell ref="EA6:EE6"/>
    <mergeCell ref="DQ6:DU6"/>
    <mergeCell ref="DV6:DZ6"/>
    <mergeCell ref="DG6:DK6"/>
    <mergeCell ref="DL6:DP6"/>
    <mergeCell ref="DG101:DK101"/>
    <mergeCell ref="DL101:DP101"/>
    <mergeCell ref="DQ101:DU101"/>
    <mergeCell ref="DV101:DZ101"/>
    <mergeCell ref="EA101:EE101"/>
    <mergeCell ref="EF101:EJ101"/>
    <mergeCell ref="DG104:DK104"/>
    <mergeCell ref="DL104:DP104"/>
    <mergeCell ref="DQ104:DU104"/>
    <mergeCell ref="DV104:DZ104"/>
    <mergeCell ref="EA104:EE104"/>
    <mergeCell ref="EF104:EJ104"/>
  </mergeCells>
  <dataValidations count="16">
    <dataValidation type="list" allowBlank="1" showInputMessage="1" showErrorMessage="1" imeMode="off" sqref="AZ8:AZ99">
      <formula1>$EN$112:$ES$112</formula1>
    </dataValidation>
    <dataValidation type="list" allowBlank="1" showInputMessage="1" showErrorMessage="1" imeMode="off" sqref="AS8:AS99">
      <formula1>$EN$103:$EO$103</formula1>
    </dataValidation>
    <dataValidation type="list" allowBlank="1" showInputMessage="1" showErrorMessage="1" imeMode="off" sqref="BB8:BB99">
      <formula1>$EN$115:$ES$115</formula1>
    </dataValidation>
    <dataValidation allowBlank="1" showInputMessage="1" showErrorMessage="1" imeMode="hiragana" sqref="DB8:DB9 CM8:CM9 CO8:CO9 BG8:BG99 AO8:AO99"/>
    <dataValidation allowBlank="1" showInputMessage="1" showErrorMessage="1" imeMode="halfKatakana" sqref="AQ8:AQ9 CH7 CP7:DA7 BI7 BN7 BS7 BX7 CC7 CV101:DA101 AQ10:AR99"/>
    <dataValidation allowBlank="1" showInputMessage="1" showErrorMessage="1" imeMode="off" sqref="CM6:CO6 AU8:AU9 BI6 BN6 BS6 BX6 CC6 CH6 DB6 BF8:BF99 BC8:BD99 AN8:AN99"/>
    <dataValidation type="list" allowBlank="1" showInputMessage="1" showErrorMessage="1" sqref="BE8:BE99">
      <formula1>$EM$124:$EM$130</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sqref="BA8:BA99">
      <formula1>$EN$112:$EQ$112</formula1>
    </dataValidation>
    <dataValidation type="list" allowBlank="1" showInputMessage="1" showErrorMessage="1" imeMode="halfAlpha" sqref="BK8:BK9 CE8:CE9 CB8:CC9 BR8:BS9 BM8:BN9 BI8:BI9 CG8:CH9 CJ8:CJ9 BZ8:BZ9 BW8:BX9 BU8:BU9 CL8:CL9 BP8:BP9">
      <formula1>$EU$8:$EU$147</formula1>
    </dataValidation>
    <dataValidation type="list" allowBlank="1" showInputMessage="1" showErrorMessage="1" imeMode="halfAlpha" sqref="BI10:BI99 CH10:CH99 CC10:CC99 BX10:BX99 BS10:BS99 BN10:BN99">
      <formula1>$EK$10:$EK$13</formula1>
    </dataValidation>
    <dataValidation type="list" allowBlank="1" showInputMessage="1" showErrorMessage="1" imeMode="halfAlpha" sqref="CE10:CE99 BU10:BU99 BP10:BP99 BK10:BK99 CJ10:CJ99 BZ74:BZ99 BZ10:BZ72">
      <formula1>$EK$10:$EK$109</formula1>
    </dataValidation>
    <dataValidation type="list" allowBlank="1" showInputMessage="1" showErrorMessage="1" imeMode="halfAlpha" sqref="CG10:CG99 CB10:CB99 BR10:BR99 BM10:BM99 BW10:BW99">
      <formula1>$EK$10:$EK$149</formula1>
    </dataValidation>
    <dataValidation type="list" allowBlank="1" showInputMessage="1" showErrorMessage="1" imeMode="halfAlpha" sqref="CL10:CL99">
      <formula1>$EK$10:$EK$150</formula1>
    </dataValidation>
    <dataValidation type="list" allowBlank="1" showInputMessage="1" showErrorMessage="1" sqref="AY8:AY99">
      <formula1>$EN$109:$ER$109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EV149"/>
  <sheetViews>
    <sheetView showGridLines="0" view="pageBreakPreview" zoomScale="85" zoomScaleNormal="85" zoomScaleSheetLayoutView="85" workbookViewId="0" topLeftCell="AN3">
      <selection activeCell="AN3" sqref="AN3:AR3"/>
    </sheetView>
  </sheetViews>
  <sheetFormatPr defaultColWidth="9.00390625" defaultRowHeight="15"/>
  <cols>
    <col min="1" max="1" width="10.7109375" style="56" hidden="1" customWidth="1"/>
    <col min="2" max="2" width="10.7109375" style="173" hidden="1" customWidth="1"/>
    <col min="3" max="3" width="15.7109375" style="56" hidden="1" customWidth="1"/>
    <col min="4" max="4" width="20.7109375" style="56" hidden="1" customWidth="1"/>
    <col min="5" max="39" width="10.7109375" style="56" hidden="1" customWidth="1"/>
    <col min="40" max="40" width="5.7109375" style="56" customWidth="1"/>
    <col min="41" max="42" width="9.140625" style="56" customWidth="1"/>
    <col min="43" max="44" width="10.421875" style="56" customWidth="1"/>
    <col min="45" max="45" width="5.7109375" style="56" customWidth="1"/>
    <col min="46" max="46" width="14.28125" style="56" customWidth="1"/>
    <col min="47" max="50" width="10.7109375" style="56" hidden="1" customWidth="1"/>
    <col min="51" max="51" width="22.8515625" style="56" customWidth="1"/>
    <col min="52" max="52" width="12.7109375" style="56" hidden="1" customWidth="1"/>
    <col min="53" max="53" width="5.7109375" style="56" customWidth="1"/>
    <col min="54" max="54" width="8.7109375" style="56" hidden="1" customWidth="1"/>
    <col min="55" max="55" width="12.7109375" style="56" customWidth="1"/>
    <col min="56" max="56" width="5.7109375" style="56" customWidth="1"/>
    <col min="57" max="57" width="35.421875" style="231" customWidth="1"/>
    <col min="58" max="58" width="16.140625" style="56" hidden="1" customWidth="1"/>
    <col min="59" max="59" width="14.28125" style="56" hidden="1" customWidth="1"/>
    <col min="60" max="60" width="12.7109375" style="56" hidden="1" customWidth="1"/>
    <col min="61" max="90" width="2.8515625" style="56" customWidth="1"/>
    <col min="91" max="91" width="10.7109375" style="56" customWidth="1"/>
    <col min="92" max="92" width="25.140625" style="56" customWidth="1"/>
    <col min="93" max="93" width="42.00390625" style="56" customWidth="1"/>
    <col min="94" max="105" width="14.28125" style="56" hidden="1" customWidth="1"/>
    <col min="106" max="106" width="10.7109375" style="56" hidden="1" customWidth="1"/>
    <col min="107" max="109" width="8.7109375" style="56" hidden="1" customWidth="1"/>
    <col min="110" max="110" width="5.7109375" style="56" hidden="1" customWidth="1"/>
    <col min="111" max="140" width="14.28125" style="372" hidden="1" customWidth="1"/>
    <col min="141" max="142" width="5.7109375" style="56" hidden="1" customWidth="1"/>
    <col min="143" max="143" width="8.7109375" style="56" hidden="1" customWidth="1"/>
    <col min="144" max="149" width="16.7109375" style="56" hidden="1" customWidth="1"/>
    <col min="150" max="152" width="13.8515625" style="56" hidden="1" customWidth="1"/>
    <col min="153" max="156" width="5.7109375" style="56" hidden="1" customWidth="1"/>
    <col min="157" max="176" width="5.7109375" style="56" customWidth="1"/>
    <col min="177" max="16384" width="9.00390625" style="56" customWidth="1"/>
  </cols>
  <sheetData>
    <row r="1" spans="1:149" s="62" customFormat="1" ht="13.5" hidden="1">
      <c r="A1" s="164" t="s">
        <v>33</v>
      </c>
      <c r="B1" s="164" t="s">
        <v>33</v>
      </c>
      <c r="C1" s="164" t="s">
        <v>33</v>
      </c>
      <c r="D1" s="164" t="s">
        <v>33</v>
      </c>
      <c r="E1" s="164" t="s">
        <v>33</v>
      </c>
      <c r="F1" s="164" t="s">
        <v>33</v>
      </c>
      <c r="G1" s="164" t="s">
        <v>33</v>
      </c>
      <c r="H1" s="164" t="s">
        <v>33</v>
      </c>
      <c r="I1" s="164" t="s">
        <v>33</v>
      </c>
      <c r="J1" s="164" t="s">
        <v>33</v>
      </c>
      <c r="K1" s="164" t="s">
        <v>33</v>
      </c>
      <c r="L1" s="164" t="s">
        <v>33</v>
      </c>
      <c r="M1" s="164" t="s">
        <v>33</v>
      </c>
      <c r="N1" s="164" t="s">
        <v>33</v>
      </c>
      <c r="O1" s="164" t="s">
        <v>33</v>
      </c>
      <c r="P1" s="164" t="s">
        <v>33</v>
      </c>
      <c r="Q1" s="164" t="s">
        <v>33</v>
      </c>
      <c r="R1" s="164" t="s">
        <v>33</v>
      </c>
      <c r="S1" s="164" t="s">
        <v>33</v>
      </c>
      <c r="T1" s="164" t="s">
        <v>33</v>
      </c>
      <c r="U1" s="164" t="s">
        <v>33</v>
      </c>
      <c r="V1" s="164" t="s">
        <v>33</v>
      </c>
      <c r="W1" s="164" t="s">
        <v>33</v>
      </c>
      <c r="X1" s="164" t="s">
        <v>33</v>
      </c>
      <c r="Y1" s="164" t="s">
        <v>33</v>
      </c>
      <c r="Z1" s="164" t="s">
        <v>33</v>
      </c>
      <c r="AA1" s="164" t="s">
        <v>33</v>
      </c>
      <c r="AB1" s="164" t="s">
        <v>33</v>
      </c>
      <c r="AC1" s="164" t="s">
        <v>33</v>
      </c>
      <c r="AD1" s="164" t="s">
        <v>33</v>
      </c>
      <c r="AE1" s="164" t="s">
        <v>33</v>
      </c>
      <c r="AF1" s="164" t="s">
        <v>33</v>
      </c>
      <c r="AG1" s="164" t="s">
        <v>33</v>
      </c>
      <c r="AH1" s="164" t="s">
        <v>33</v>
      </c>
      <c r="AI1" s="164" t="s">
        <v>33</v>
      </c>
      <c r="AJ1" s="164" t="s">
        <v>33</v>
      </c>
      <c r="AK1" s="164" t="s">
        <v>33</v>
      </c>
      <c r="AL1" s="164" t="s">
        <v>33</v>
      </c>
      <c r="AM1" s="164" t="s">
        <v>33</v>
      </c>
      <c r="AN1" s="65" t="s">
        <v>34</v>
      </c>
      <c r="AO1" s="65" t="s">
        <v>34</v>
      </c>
      <c r="AP1" s="65" t="s">
        <v>34</v>
      </c>
      <c r="AQ1" s="65" t="s">
        <v>34</v>
      </c>
      <c r="AR1" s="65" t="s">
        <v>34</v>
      </c>
      <c r="AS1" s="65" t="s">
        <v>34</v>
      </c>
      <c r="AT1" s="62" t="s">
        <v>35</v>
      </c>
      <c r="AV1" s="66"/>
      <c r="AW1" s="66"/>
      <c r="AX1" s="66"/>
      <c r="AY1" s="65" t="s">
        <v>34</v>
      </c>
      <c r="AZ1" s="62" t="s">
        <v>35</v>
      </c>
      <c r="BA1" s="65" t="s">
        <v>34</v>
      </c>
      <c r="BC1" s="65" t="s">
        <v>34</v>
      </c>
      <c r="BD1" s="65" t="s">
        <v>34</v>
      </c>
      <c r="BE1" s="226"/>
      <c r="BF1" s="65"/>
      <c r="BG1" s="62" t="s">
        <v>35</v>
      </c>
      <c r="BH1" s="62" t="s">
        <v>35</v>
      </c>
      <c r="CO1" s="62" t="s">
        <v>35</v>
      </c>
      <c r="CP1" s="62" t="s">
        <v>35</v>
      </c>
      <c r="CQ1" s="62" t="s">
        <v>35</v>
      </c>
      <c r="CR1" s="62" t="s">
        <v>35</v>
      </c>
      <c r="CS1" s="62" t="s">
        <v>35</v>
      </c>
      <c r="CT1" s="62" t="s">
        <v>35</v>
      </c>
      <c r="CU1" s="62" t="s">
        <v>35</v>
      </c>
      <c r="CV1" s="62" t="s">
        <v>35</v>
      </c>
      <c r="CW1" s="62" t="s">
        <v>35</v>
      </c>
      <c r="CX1" s="62" t="s">
        <v>35</v>
      </c>
      <c r="CY1" s="62" t="s">
        <v>35</v>
      </c>
      <c r="CZ1" s="62" t="s">
        <v>35</v>
      </c>
      <c r="DA1" s="62" t="s">
        <v>35</v>
      </c>
      <c r="DC1" s="62" t="s">
        <v>35</v>
      </c>
      <c r="DD1" s="62" t="s">
        <v>35</v>
      </c>
      <c r="DE1" s="62" t="s">
        <v>35</v>
      </c>
      <c r="DF1" s="65" t="s">
        <v>34</v>
      </c>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t="s">
        <v>34</v>
      </c>
      <c r="EL1" s="65" t="s">
        <v>34</v>
      </c>
      <c r="EM1" s="66" t="s">
        <v>33</v>
      </c>
      <c r="EN1" s="66" t="s">
        <v>33</v>
      </c>
      <c r="EO1" s="66" t="s">
        <v>33</v>
      </c>
      <c r="EP1" s="66" t="s">
        <v>33</v>
      </c>
      <c r="EQ1" s="66" t="s">
        <v>33</v>
      </c>
      <c r="ER1" s="66" t="s">
        <v>33</v>
      </c>
      <c r="ES1" s="66" t="s">
        <v>33</v>
      </c>
    </row>
    <row r="2" spans="1:149" s="84" customFormat="1" ht="13.5" hidden="1">
      <c r="A2" s="165" t="s">
        <v>353</v>
      </c>
      <c r="B2" s="165" t="s">
        <v>316</v>
      </c>
      <c r="C2" s="165" t="s">
        <v>319</v>
      </c>
      <c r="D2" s="165" t="s">
        <v>320</v>
      </c>
      <c r="E2" s="165" t="s">
        <v>328</v>
      </c>
      <c r="F2" s="165" t="s">
        <v>329</v>
      </c>
      <c r="G2" s="165" t="s">
        <v>318</v>
      </c>
      <c r="H2" s="165" t="s">
        <v>321</v>
      </c>
      <c r="I2" s="165" t="s">
        <v>322</v>
      </c>
      <c r="J2" s="165" t="s">
        <v>323</v>
      </c>
      <c r="K2" s="165" t="s">
        <v>317</v>
      </c>
      <c r="L2" s="165" t="s">
        <v>324</v>
      </c>
      <c r="M2" s="165" t="s">
        <v>325</v>
      </c>
      <c r="N2" s="165" t="s">
        <v>326</v>
      </c>
      <c r="O2" s="165" t="s">
        <v>327</v>
      </c>
      <c r="P2" s="165" t="s">
        <v>330</v>
      </c>
      <c r="Q2" s="165" t="s">
        <v>331</v>
      </c>
      <c r="R2" s="165" t="s">
        <v>332</v>
      </c>
      <c r="S2" s="165" t="s">
        <v>333</v>
      </c>
      <c r="T2" s="165" t="s">
        <v>334</v>
      </c>
      <c r="U2" s="165" t="s">
        <v>335</v>
      </c>
      <c r="V2" s="165" t="s">
        <v>336</v>
      </c>
      <c r="W2" s="165" t="s">
        <v>337</v>
      </c>
      <c r="X2" s="165" t="s">
        <v>338</v>
      </c>
      <c r="Y2" s="165" t="s">
        <v>339</v>
      </c>
      <c r="Z2" s="165" t="s">
        <v>340</v>
      </c>
      <c r="AA2" s="165" t="s">
        <v>341</v>
      </c>
      <c r="AB2" s="165" t="s">
        <v>342</v>
      </c>
      <c r="AC2" s="165" t="s">
        <v>343</v>
      </c>
      <c r="AD2" s="165" t="s">
        <v>344</v>
      </c>
      <c r="AE2" s="165" t="s">
        <v>345</v>
      </c>
      <c r="AF2" s="165" t="s">
        <v>346</v>
      </c>
      <c r="AG2" s="165" t="s">
        <v>347</v>
      </c>
      <c r="AH2" s="165" t="s">
        <v>348</v>
      </c>
      <c r="AI2" s="165" t="s">
        <v>349</v>
      </c>
      <c r="AJ2" s="165" t="s">
        <v>350</v>
      </c>
      <c r="AK2" s="165" t="s">
        <v>351</v>
      </c>
      <c r="AL2" s="165" t="s">
        <v>352</v>
      </c>
      <c r="AM2" s="165" t="s">
        <v>354</v>
      </c>
      <c r="AN2" s="83" t="s">
        <v>355</v>
      </c>
      <c r="AO2" s="83" t="s">
        <v>356</v>
      </c>
      <c r="AP2" s="83" t="s">
        <v>357</v>
      </c>
      <c r="AQ2" s="83" t="s">
        <v>358</v>
      </c>
      <c r="AR2" s="83" t="s">
        <v>359</v>
      </c>
      <c r="AS2" s="83" t="s">
        <v>360</v>
      </c>
      <c r="AT2" s="84" t="s">
        <v>361</v>
      </c>
      <c r="AV2" s="82"/>
      <c r="AW2" s="82"/>
      <c r="AX2" s="82"/>
      <c r="AY2" s="83" t="s">
        <v>362</v>
      </c>
      <c r="AZ2" s="84" t="s">
        <v>363</v>
      </c>
      <c r="BA2" s="83" t="s">
        <v>364</v>
      </c>
      <c r="BC2" s="83" t="s">
        <v>366</v>
      </c>
      <c r="BD2" s="83" t="s">
        <v>367</v>
      </c>
      <c r="BE2" s="227"/>
      <c r="BF2" s="83"/>
      <c r="BG2" s="84" t="s">
        <v>368</v>
      </c>
      <c r="BH2" s="84" t="s">
        <v>369</v>
      </c>
      <c r="CO2" s="84" t="s">
        <v>376</v>
      </c>
      <c r="CP2" s="84" t="s">
        <v>370</v>
      </c>
      <c r="CQ2" s="84" t="s">
        <v>371</v>
      </c>
      <c r="CR2" s="84" t="s">
        <v>372</v>
      </c>
      <c r="CS2" s="84" t="s">
        <v>373</v>
      </c>
      <c r="CT2" s="84" t="s">
        <v>374</v>
      </c>
      <c r="CU2" s="84" t="s">
        <v>375</v>
      </c>
      <c r="CV2" s="84" t="s">
        <v>370</v>
      </c>
      <c r="CW2" s="84" t="s">
        <v>371</v>
      </c>
      <c r="CX2" s="84" t="s">
        <v>372</v>
      </c>
      <c r="CY2" s="84" t="s">
        <v>373</v>
      </c>
      <c r="CZ2" s="84" t="s">
        <v>374</v>
      </c>
      <c r="DA2" s="84" t="s">
        <v>375</v>
      </c>
      <c r="DC2" s="84" t="s">
        <v>377</v>
      </c>
      <c r="DD2" s="84" t="s">
        <v>378</v>
      </c>
      <c r="DE2" s="84" t="s">
        <v>379</v>
      </c>
      <c r="DF2" s="83" t="s">
        <v>380</v>
      </c>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t="s">
        <v>381</v>
      </c>
      <c r="EL2" s="83" t="s">
        <v>382</v>
      </c>
      <c r="EM2" s="82" t="s">
        <v>383</v>
      </c>
      <c r="EN2" s="82" t="s">
        <v>384</v>
      </c>
      <c r="EO2" s="82" t="s">
        <v>385</v>
      </c>
      <c r="EP2" s="82" t="s">
        <v>386</v>
      </c>
      <c r="EQ2" s="82" t="s">
        <v>387</v>
      </c>
      <c r="ER2" s="82" t="s">
        <v>388</v>
      </c>
      <c r="ES2" s="82" t="s">
        <v>389</v>
      </c>
    </row>
    <row r="3" spans="1:140" s="47" customFormat="1" ht="24" customHeight="1">
      <c r="A3" s="44"/>
      <c r="B3" s="166"/>
      <c r="C3" s="45"/>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694" t="s">
        <v>798</v>
      </c>
      <c r="AO3" s="694"/>
      <c r="AP3" s="694"/>
      <c r="AQ3" s="694"/>
      <c r="AR3" s="694"/>
      <c r="AS3" s="46"/>
      <c r="AT3" s="44"/>
      <c r="AU3" s="46"/>
      <c r="AV3" s="44"/>
      <c r="AW3" s="44"/>
      <c r="AX3" s="44"/>
      <c r="AY3" s="46"/>
      <c r="AZ3" s="44"/>
      <c r="BA3" s="44"/>
      <c r="BB3" s="45"/>
      <c r="BD3" s="125"/>
      <c r="BE3" s="228"/>
      <c r="BF3" s="125"/>
      <c r="BG3" s="125"/>
      <c r="BH3" s="125"/>
      <c r="BI3" s="125"/>
      <c r="BJ3" s="125"/>
      <c r="BK3" s="125"/>
      <c r="BL3" s="125"/>
      <c r="BM3" s="125"/>
      <c r="BN3" s="125"/>
      <c r="BO3" s="125"/>
      <c r="BP3" s="125"/>
      <c r="BQ3" s="125"/>
      <c r="BR3" s="125"/>
      <c r="BS3" s="125"/>
      <c r="BT3" s="125"/>
      <c r="BU3" s="125"/>
      <c r="BV3" s="125"/>
      <c r="BW3" s="125"/>
      <c r="BX3" s="125"/>
      <c r="BY3" s="125"/>
      <c r="BZ3" s="125"/>
      <c r="CA3" s="125"/>
      <c r="CB3" s="693">
        <f>'様式 A-4（チーム情報・チームＰＲ）'!$D$7</f>
        <v>0</v>
      </c>
      <c r="CC3" s="693"/>
      <c r="CD3" s="693"/>
      <c r="CE3" s="693"/>
      <c r="CF3" s="693"/>
      <c r="CG3" s="693"/>
      <c r="CH3" s="693"/>
      <c r="CI3" s="693"/>
      <c r="CJ3" s="693"/>
      <c r="CK3" s="693"/>
      <c r="CL3" s="693"/>
      <c r="CM3" s="693"/>
      <c r="CN3" s="693"/>
      <c r="CO3" s="684">
        <f>IF('JLA事務局用　※触らないで下さい'!$A$6="","",'JLA事務局用　※触らないで下さい'!$A$6)</f>
      </c>
      <c r="CP3" s="125"/>
      <c r="CQ3" s="125"/>
      <c r="CR3" s="125"/>
      <c r="CS3" s="125"/>
      <c r="CT3" s="686"/>
      <c r="CU3" s="686"/>
      <c r="CV3" s="125"/>
      <c r="CW3" s="125"/>
      <c r="CX3" s="125"/>
      <c r="CY3" s="125"/>
      <c r="CZ3" s="686"/>
      <c r="DA3" s="686"/>
      <c r="DB3" s="201"/>
      <c r="DC3" s="48"/>
      <c r="DD3" s="48"/>
      <c r="DE3" s="48"/>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row>
    <row r="4" spans="1:143" s="47" customFormat="1" ht="24" customHeight="1">
      <c r="A4" s="49"/>
      <c r="B4" s="166"/>
      <c r="C4" s="45"/>
      <c r="D4" s="4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51" t="str">
        <f>'様式 A-4（チーム情報・チームＰＲ）'!AV50</f>
        <v>第12回全日本学生ライフセービング・プール競技選手権大会兼ジャパンオープン</v>
      </c>
      <c r="AP4" s="49"/>
      <c r="AQ4" s="49"/>
      <c r="AR4" s="49"/>
      <c r="AS4" s="49"/>
      <c r="AT4" s="49"/>
      <c r="AV4" s="49"/>
      <c r="AW4" s="49"/>
      <c r="AX4" s="49"/>
      <c r="AY4" s="50"/>
      <c r="AZ4" s="49"/>
      <c r="BA4" s="49"/>
      <c r="BB4" s="45"/>
      <c r="BE4" s="229"/>
      <c r="CB4" s="693">
        <f>'様式 A-4（チーム情報・チームＰＲ）'!$D$8</f>
        <v>0</v>
      </c>
      <c r="CC4" s="693"/>
      <c r="CD4" s="693"/>
      <c r="CE4" s="693"/>
      <c r="CF4" s="693"/>
      <c r="CG4" s="693"/>
      <c r="CH4" s="693"/>
      <c r="CI4" s="693"/>
      <c r="CJ4" s="693"/>
      <c r="CK4" s="693"/>
      <c r="CL4" s="693"/>
      <c r="CM4" s="693"/>
      <c r="CN4" s="693"/>
      <c r="CO4" s="685"/>
      <c r="CT4" s="686"/>
      <c r="CU4" s="686"/>
      <c r="CZ4" s="686"/>
      <c r="DA4" s="686"/>
      <c r="DB4" s="201"/>
      <c r="DC4" s="50"/>
      <c r="DD4" s="50"/>
      <c r="DE4" s="50"/>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M4" s="47" t="s">
        <v>191</v>
      </c>
    </row>
    <row r="5" spans="1:143" s="52" customFormat="1" ht="24" customHeight="1" thickBot="1">
      <c r="A5" s="47"/>
      <c r="B5" s="16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5"/>
      <c r="AV5" s="47"/>
      <c r="AW5" s="47"/>
      <c r="AX5" s="47"/>
      <c r="AY5" s="47"/>
      <c r="AZ5" s="47"/>
      <c r="BA5" s="47"/>
      <c r="BB5" s="45"/>
      <c r="BC5" s="47"/>
      <c r="BD5" s="47"/>
      <c r="BE5" s="229"/>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M5" s="154" t="s">
        <v>260</v>
      </c>
    </row>
    <row r="6" spans="1:143" s="45" customFormat="1" ht="24" customHeight="1">
      <c r="A6" s="159"/>
      <c r="B6" s="168"/>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60"/>
      <c r="AV6" s="159"/>
      <c r="AW6" s="159"/>
      <c r="AX6" s="159"/>
      <c r="AY6" s="160"/>
      <c r="AZ6" s="159"/>
      <c r="BA6" s="159"/>
      <c r="BB6" s="160"/>
      <c r="BC6" s="159"/>
      <c r="BD6" s="160"/>
      <c r="BE6" s="333" t="s">
        <v>686</v>
      </c>
      <c r="BF6" s="334"/>
      <c r="BG6" s="335" t="s">
        <v>312</v>
      </c>
      <c r="BH6" s="336"/>
      <c r="BI6" s="698" t="s">
        <v>801</v>
      </c>
      <c r="BJ6" s="699"/>
      <c r="BK6" s="699"/>
      <c r="BL6" s="699"/>
      <c r="BM6" s="700"/>
      <c r="BN6" s="698" t="s">
        <v>800</v>
      </c>
      <c r="BO6" s="699"/>
      <c r="BP6" s="699"/>
      <c r="BQ6" s="699"/>
      <c r="BR6" s="700"/>
      <c r="BS6" s="698" t="s">
        <v>799</v>
      </c>
      <c r="BT6" s="699"/>
      <c r="BU6" s="699"/>
      <c r="BV6" s="699"/>
      <c r="BW6" s="700"/>
      <c r="BX6" s="698" t="s">
        <v>802</v>
      </c>
      <c r="BY6" s="699"/>
      <c r="BZ6" s="699"/>
      <c r="CA6" s="699"/>
      <c r="CB6" s="700"/>
      <c r="CC6" s="698" t="s">
        <v>683</v>
      </c>
      <c r="CD6" s="699"/>
      <c r="CE6" s="699"/>
      <c r="CF6" s="699"/>
      <c r="CG6" s="700"/>
      <c r="CH6" s="698" t="s">
        <v>803</v>
      </c>
      <c r="CI6" s="699"/>
      <c r="CJ6" s="699"/>
      <c r="CK6" s="699"/>
      <c r="CL6" s="700"/>
      <c r="CM6" s="292"/>
      <c r="CN6" s="293"/>
      <c r="CO6" s="293"/>
      <c r="CP6" s="337" t="s">
        <v>804</v>
      </c>
      <c r="CQ6" s="337" t="s">
        <v>805</v>
      </c>
      <c r="CR6" s="337" t="s">
        <v>806</v>
      </c>
      <c r="CS6" s="337" t="s">
        <v>807</v>
      </c>
      <c r="CT6" s="337" t="s">
        <v>808</v>
      </c>
      <c r="CU6" s="338" t="s">
        <v>809</v>
      </c>
      <c r="CV6" s="687" t="s">
        <v>696</v>
      </c>
      <c r="CW6" s="688"/>
      <c r="CX6" s="688"/>
      <c r="CY6" s="688"/>
      <c r="CZ6" s="688"/>
      <c r="DA6" s="689"/>
      <c r="DB6" s="294"/>
      <c r="DC6" s="160"/>
      <c r="DD6" s="160"/>
      <c r="DE6" s="160"/>
      <c r="DG6" s="683" t="s">
        <v>843</v>
      </c>
      <c r="DH6" s="683"/>
      <c r="DI6" s="683"/>
      <c r="DJ6" s="683"/>
      <c r="DK6" s="683"/>
      <c r="DL6" s="683" t="s">
        <v>845</v>
      </c>
      <c r="DM6" s="683"/>
      <c r="DN6" s="683"/>
      <c r="DO6" s="683"/>
      <c r="DP6" s="683"/>
      <c r="DQ6" s="683" t="s">
        <v>676</v>
      </c>
      <c r="DR6" s="683"/>
      <c r="DS6" s="683"/>
      <c r="DT6" s="683"/>
      <c r="DU6" s="683"/>
      <c r="DV6" s="683" t="s">
        <v>847</v>
      </c>
      <c r="DW6" s="683"/>
      <c r="DX6" s="683"/>
      <c r="DY6" s="683"/>
      <c r="DZ6" s="683"/>
      <c r="EA6" s="683" t="s">
        <v>849</v>
      </c>
      <c r="EB6" s="683"/>
      <c r="EC6" s="683"/>
      <c r="ED6" s="683"/>
      <c r="EE6" s="683"/>
      <c r="EF6" s="683" t="s">
        <v>851</v>
      </c>
      <c r="EG6" s="683"/>
      <c r="EH6" s="683"/>
      <c r="EI6" s="683"/>
      <c r="EJ6" s="683"/>
      <c r="EM6" s="155" t="s">
        <v>260</v>
      </c>
    </row>
    <row r="7" spans="1:140" ht="54" customHeight="1">
      <c r="A7" s="80" t="s">
        <v>625</v>
      </c>
      <c r="B7" s="169" t="s">
        <v>626</v>
      </c>
      <c r="C7" s="81" t="s">
        <v>627</v>
      </c>
      <c r="D7" s="81" t="s">
        <v>628</v>
      </c>
      <c r="E7" s="80" t="s">
        <v>629</v>
      </c>
      <c r="F7" s="80" t="s">
        <v>629</v>
      </c>
      <c r="G7" s="80" t="s">
        <v>174</v>
      </c>
      <c r="H7" s="80" t="s">
        <v>283</v>
      </c>
      <c r="I7" s="80" t="s">
        <v>277</v>
      </c>
      <c r="J7" s="80" t="s">
        <v>284</v>
      </c>
      <c r="K7" s="80" t="s">
        <v>282</v>
      </c>
      <c r="L7" s="80" t="s">
        <v>278</v>
      </c>
      <c r="M7" s="80" t="s">
        <v>286</v>
      </c>
      <c r="N7" s="80" t="s">
        <v>287</v>
      </c>
      <c r="O7" s="80" t="s">
        <v>288</v>
      </c>
      <c r="P7" s="80" t="s">
        <v>289</v>
      </c>
      <c r="Q7" s="80" t="s">
        <v>290</v>
      </c>
      <c r="R7" s="80" t="s">
        <v>291</v>
      </c>
      <c r="S7" s="80" t="s">
        <v>292</v>
      </c>
      <c r="T7" s="80" t="s">
        <v>293</v>
      </c>
      <c r="U7" s="80" t="s">
        <v>294</v>
      </c>
      <c r="V7" s="80" t="s">
        <v>295</v>
      </c>
      <c r="W7" s="80" t="s">
        <v>296</v>
      </c>
      <c r="X7" s="80" t="s">
        <v>297</v>
      </c>
      <c r="Y7" s="80" t="s">
        <v>298</v>
      </c>
      <c r="Z7" s="80" t="s">
        <v>299</v>
      </c>
      <c r="AA7" s="80" t="s">
        <v>300</v>
      </c>
      <c r="AB7" s="80" t="s">
        <v>301</v>
      </c>
      <c r="AC7" s="80" t="s">
        <v>302</v>
      </c>
      <c r="AD7" s="80" t="s">
        <v>303</v>
      </c>
      <c r="AE7" s="80" t="s">
        <v>304</v>
      </c>
      <c r="AF7" s="80" t="s">
        <v>305</v>
      </c>
      <c r="AG7" s="80" t="s">
        <v>306</v>
      </c>
      <c r="AH7" s="80" t="s">
        <v>307</v>
      </c>
      <c r="AI7" s="80" t="s">
        <v>308</v>
      </c>
      <c r="AJ7" s="80" t="s">
        <v>309</v>
      </c>
      <c r="AK7" s="80" t="s">
        <v>310</v>
      </c>
      <c r="AL7" s="80" t="s">
        <v>311</v>
      </c>
      <c r="AM7" s="80" t="s">
        <v>281</v>
      </c>
      <c r="AN7" s="87" t="s">
        <v>143</v>
      </c>
      <c r="AO7" s="324" t="s">
        <v>630</v>
      </c>
      <c r="AP7" s="325" t="s">
        <v>631</v>
      </c>
      <c r="AQ7" s="217" t="s">
        <v>632</v>
      </c>
      <c r="AR7" s="218" t="s">
        <v>633</v>
      </c>
      <c r="AS7" s="326" t="s">
        <v>0</v>
      </c>
      <c r="AT7" s="192" t="s">
        <v>687</v>
      </c>
      <c r="AU7" s="192"/>
      <c r="AV7" s="192"/>
      <c r="AW7" s="192"/>
      <c r="AX7" s="192"/>
      <c r="AY7" s="61" t="s">
        <v>72</v>
      </c>
      <c r="AZ7" s="61" t="s">
        <v>259</v>
      </c>
      <c r="BA7" s="61" t="s">
        <v>284</v>
      </c>
      <c r="BB7" s="192"/>
      <c r="BC7" s="192" t="s">
        <v>24</v>
      </c>
      <c r="BD7" s="55" t="s">
        <v>1</v>
      </c>
      <c r="BE7" s="192" t="s">
        <v>524</v>
      </c>
      <c r="BF7" s="190"/>
      <c r="BG7" s="191"/>
      <c r="BH7" s="191"/>
      <c r="BI7" s="695" t="s">
        <v>678</v>
      </c>
      <c r="BJ7" s="696"/>
      <c r="BK7" s="696"/>
      <c r="BL7" s="696"/>
      <c r="BM7" s="697"/>
      <c r="BN7" s="695" t="s">
        <v>674</v>
      </c>
      <c r="BO7" s="696"/>
      <c r="BP7" s="696"/>
      <c r="BQ7" s="696"/>
      <c r="BR7" s="697"/>
      <c r="BS7" s="695" t="s">
        <v>688</v>
      </c>
      <c r="BT7" s="696"/>
      <c r="BU7" s="696"/>
      <c r="BV7" s="696"/>
      <c r="BW7" s="697"/>
      <c r="BX7" s="695" t="s">
        <v>680</v>
      </c>
      <c r="BY7" s="696"/>
      <c r="BZ7" s="696"/>
      <c r="CA7" s="696"/>
      <c r="CB7" s="697"/>
      <c r="CC7" s="695" t="s">
        <v>679</v>
      </c>
      <c r="CD7" s="696"/>
      <c r="CE7" s="696"/>
      <c r="CF7" s="696"/>
      <c r="CG7" s="697"/>
      <c r="CH7" s="695" t="s">
        <v>677</v>
      </c>
      <c r="CI7" s="696"/>
      <c r="CJ7" s="696"/>
      <c r="CK7" s="696"/>
      <c r="CL7" s="697"/>
      <c r="CM7" s="192" t="s">
        <v>864</v>
      </c>
      <c r="CN7" s="192" t="s">
        <v>557</v>
      </c>
      <c r="CO7" s="192" t="s">
        <v>560</v>
      </c>
      <c r="CP7" s="306" t="s">
        <v>678</v>
      </c>
      <c r="CQ7" s="306" t="s">
        <v>674</v>
      </c>
      <c r="CR7" s="306" t="s">
        <v>676</v>
      </c>
      <c r="CS7" s="306" t="s">
        <v>680</v>
      </c>
      <c r="CT7" s="306" t="s">
        <v>679</v>
      </c>
      <c r="CU7" s="307" t="s">
        <v>677</v>
      </c>
      <c r="CV7" s="299" t="s">
        <v>678</v>
      </c>
      <c r="CW7" s="175" t="s">
        <v>674</v>
      </c>
      <c r="CX7" s="175" t="s">
        <v>676</v>
      </c>
      <c r="CY7" s="175" t="s">
        <v>680</v>
      </c>
      <c r="CZ7" s="175" t="s">
        <v>679</v>
      </c>
      <c r="DA7" s="300" t="s">
        <v>677</v>
      </c>
      <c r="DB7" s="295" t="s">
        <v>697</v>
      </c>
      <c r="DC7" s="53" t="s">
        <v>21</v>
      </c>
      <c r="DD7" s="53" t="s">
        <v>3</v>
      </c>
      <c r="DE7" s="53" t="s">
        <v>27</v>
      </c>
      <c r="DG7" s="374" t="s">
        <v>927</v>
      </c>
      <c r="DH7" s="374" t="s">
        <v>858</v>
      </c>
      <c r="DI7" s="374" t="s">
        <v>859</v>
      </c>
      <c r="DJ7" s="374" t="s">
        <v>860</v>
      </c>
      <c r="DK7" s="374" t="s">
        <v>861</v>
      </c>
      <c r="DL7" s="374" t="s">
        <v>927</v>
      </c>
      <c r="DM7" s="374" t="s">
        <v>858</v>
      </c>
      <c r="DN7" s="374" t="s">
        <v>859</v>
      </c>
      <c r="DO7" s="374" t="s">
        <v>860</v>
      </c>
      <c r="DP7" s="374" t="s">
        <v>861</v>
      </c>
      <c r="DQ7" s="374" t="s">
        <v>927</v>
      </c>
      <c r="DR7" s="374" t="s">
        <v>858</v>
      </c>
      <c r="DS7" s="374" t="s">
        <v>859</v>
      </c>
      <c r="DT7" s="374" t="s">
        <v>860</v>
      </c>
      <c r="DU7" s="374" t="s">
        <v>861</v>
      </c>
      <c r="DV7" s="374" t="s">
        <v>927</v>
      </c>
      <c r="DW7" s="374" t="s">
        <v>858</v>
      </c>
      <c r="DX7" s="374" t="s">
        <v>859</v>
      </c>
      <c r="DY7" s="374" t="s">
        <v>860</v>
      </c>
      <c r="DZ7" s="374" t="s">
        <v>861</v>
      </c>
      <c r="EA7" s="374" t="s">
        <v>927</v>
      </c>
      <c r="EB7" s="374" t="s">
        <v>858</v>
      </c>
      <c r="EC7" s="374" t="s">
        <v>859</v>
      </c>
      <c r="ED7" s="374" t="s">
        <v>860</v>
      </c>
      <c r="EE7" s="374" t="s">
        <v>861</v>
      </c>
      <c r="EF7" s="374" t="s">
        <v>927</v>
      </c>
      <c r="EG7" s="374" t="s">
        <v>858</v>
      </c>
      <c r="EH7" s="374" t="s">
        <v>859</v>
      </c>
      <c r="EI7" s="374" t="s">
        <v>860</v>
      </c>
      <c r="EJ7" s="374" t="s">
        <v>861</v>
      </c>
    </row>
    <row r="8" spans="1:140" s="64" customFormat="1" ht="24" customHeight="1">
      <c r="A8" s="99">
        <v>0</v>
      </c>
      <c r="B8" s="170">
        <v>0</v>
      </c>
      <c r="C8" s="101" t="str">
        <f aca="true" t="shared" si="0" ref="C8:C99">IF(AO8="","",TRIM(AO8&amp;"　"&amp;AP8))</f>
        <v>東京　花子</v>
      </c>
      <c r="D8" s="101" t="str">
        <f aca="true" t="shared" si="1" ref="D8:D99">IF(AO8="","",TRIM(AQ8&amp;" "&amp;AR8))</f>
        <v>ﾄｳｷｮｳ ﾊﾅｺ</v>
      </c>
      <c r="E8" s="99">
        <f>'JLA事務局用　※触らないで下さい'!$B$6</f>
        <v>0</v>
      </c>
      <c r="F8" s="99">
        <f>'JLA事務局用　※触らないで下さい'!$C$6</f>
        <v>0</v>
      </c>
      <c r="G8" s="99">
        <f>IF(AV8="男",1,IF(AV8="女",2,99))</f>
        <v>99</v>
      </c>
      <c r="H8" s="170" t="str">
        <f>TEXT(BC8,"yyyy/mm/dd")</f>
        <v>1999/09/01</v>
      </c>
      <c r="I8" s="99"/>
      <c r="J8" s="99">
        <f>IF(BA8="","",BA8)</f>
        <v>3</v>
      </c>
      <c r="K8" s="99"/>
      <c r="L8" s="99"/>
      <c r="M8" s="99">
        <f>MID(AU8,2,7)</f>
      </c>
      <c r="N8" s="99" t="e">
        <f>JLA事務局用　※触らないで下さい!#REF!</f>
        <v>#REF!</v>
      </c>
      <c r="O8" s="99" t="e">
        <f>JLA事務局用　※触らないで下さい!#REF!</f>
        <v>#REF!</v>
      </c>
      <c r="P8" s="99"/>
      <c r="Q8" s="99"/>
      <c r="R8" s="99">
        <v>1</v>
      </c>
      <c r="S8" s="99">
        <f aca="true" t="shared" si="2" ref="S8:S39">IF(T8="","",$CP$7)</f>
      </c>
      <c r="T8" s="99">
        <f>IF(CP8="","",CP8)</f>
      </c>
      <c r="U8" s="99">
        <f aca="true" t="shared" si="3" ref="U8:U39">IF(V8="","",$CQ$7)</f>
      </c>
      <c r="V8" s="99">
        <f>IF(CQ8="","",CQ8)</f>
      </c>
      <c r="W8" s="99">
        <f aca="true" t="shared" si="4" ref="W8:W39">IF(X8="","",$CR$7)</f>
      </c>
      <c r="X8" s="99">
        <f>IF(CR8="","",CR8)</f>
      </c>
      <c r="Y8" s="99">
        <f aca="true" t="shared" si="5" ref="Y8:Y39">IF(Z8="","",$CS$7)</f>
      </c>
      <c r="Z8" s="99">
        <f>IF(CS8="","",CS8)</f>
      </c>
      <c r="AA8" s="99">
        <f aca="true" t="shared" si="6" ref="AA8:AA39">IF(AB8="","",$CT$7)</f>
      </c>
      <c r="AB8" s="99">
        <f>IF(CT8="","",CT8)</f>
      </c>
      <c r="AC8" s="99">
        <f aca="true" t="shared" si="7" ref="AC8:AC39">IF(AD8="","",$CU$7)</f>
      </c>
      <c r="AD8" s="99">
        <f>IF(CU8="","",CU8)</f>
      </c>
      <c r="AE8" s="99" t="e">
        <f>IF(AF8="","",#REF!)</f>
        <v>#REF!</v>
      </c>
      <c r="AF8" s="99" t="e">
        <f>IF(#REF!="","",#REF!)</f>
        <v>#REF!</v>
      </c>
      <c r="AG8" s="99"/>
      <c r="AH8" s="99"/>
      <c r="AI8" s="99"/>
      <c r="AJ8" s="99"/>
      <c r="AK8" s="99"/>
      <c r="AL8" s="99"/>
      <c r="AM8" s="99"/>
      <c r="AN8" s="103" t="s">
        <v>92</v>
      </c>
      <c r="AO8" s="269" t="s">
        <v>634</v>
      </c>
      <c r="AP8" s="270" t="s">
        <v>642</v>
      </c>
      <c r="AQ8" s="269" t="s">
        <v>636</v>
      </c>
      <c r="AR8" s="270" t="s">
        <v>643</v>
      </c>
      <c r="AS8" s="102" t="s">
        <v>28</v>
      </c>
      <c r="AT8" s="327" t="s">
        <v>646</v>
      </c>
      <c r="AU8" s="271"/>
      <c r="AV8" s="102"/>
      <c r="AW8" s="102"/>
      <c r="AX8" s="102"/>
      <c r="AY8" s="328" t="s">
        <v>663</v>
      </c>
      <c r="AZ8" s="102"/>
      <c r="BA8" s="102">
        <v>3</v>
      </c>
      <c r="BB8" s="102"/>
      <c r="BC8" s="272">
        <v>36404</v>
      </c>
      <c r="BD8" s="102">
        <f>IF(BC8="","",DATEDIF(BC8,'様式 A-4（チーム情報・チームＰＲ）'!$G$2,"Y"))</f>
        <v>21</v>
      </c>
      <c r="BE8" s="329" t="s">
        <v>667</v>
      </c>
      <c r="BF8" s="102"/>
      <c r="BG8" s="102"/>
      <c r="BH8" s="104"/>
      <c r="BI8" s="330"/>
      <c r="BJ8" s="309" t="s">
        <v>689</v>
      </c>
      <c r="BK8" s="332"/>
      <c r="BL8" s="309" t="s">
        <v>690</v>
      </c>
      <c r="BM8" s="331"/>
      <c r="BN8" s="330" t="s">
        <v>691</v>
      </c>
      <c r="BO8" s="309" t="s">
        <v>689</v>
      </c>
      <c r="BP8" s="332" t="s">
        <v>692</v>
      </c>
      <c r="BQ8" s="309" t="s">
        <v>690</v>
      </c>
      <c r="BR8" s="331" t="s">
        <v>693</v>
      </c>
      <c r="BS8" s="330"/>
      <c r="BT8" s="309" t="s">
        <v>689</v>
      </c>
      <c r="BU8" s="332"/>
      <c r="BV8" s="309" t="s">
        <v>690</v>
      </c>
      <c r="BW8" s="331"/>
      <c r="BX8" s="330"/>
      <c r="BY8" s="309" t="s">
        <v>689</v>
      </c>
      <c r="BZ8" s="332"/>
      <c r="CA8" s="309" t="s">
        <v>690</v>
      </c>
      <c r="CB8" s="331"/>
      <c r="CC8" s="330"/>
      <c r="CD8" s="309" t="s">
        <v>689</v>
      </c>
      <c r="CE8" s="332"/>
      <c r="CF8" s="309" t="s">
        <v>690</v>
      </c>
      <c r="CG8" s="331"/>
      <c r="CH8" s="330"/>
      <c r="CI8" s="309" t="s">
        <v>689</v>
      </c>
      <c r="CJ8" s="332"/>
      <c r="CK8" s="309" t="s">
        <v>690</v>
      </c>
      <c r="CL8" s="331"/>
      <c r="CM8" s="102" t="s">
        <v>2</v>
      </c>
      <c r="CN8" s="102" t="s">
        <v>811</v>
      </c>
      <c r="CO8" s="328"/>
      <c r="CP8" s="100"/>
      <c r="CQ8" s="100"/>
      <c r="CR8" s="100"/>
      <c r="CS8" s="100"/>
      <c r="CT8" s="100"/>
      <c r="CU8" s="297"/>
      <c r="CV8" s="301"/>
      <c r="CW8" s="100"/>
      <c r="CX8" s="100"/>
      <c r="CY8" s="100"/>
      <c r="CZ8" s="100"/>
      <c r="DA8" s="302"/>
      <c r="DB8" s="298"/>
      <c r="DC8" s="99">
        <f>COUNTA(CP8:DB8)</f>
        <v>0</v>
      </c>
      <c r="DD8" s="99">
        <f aca="true" t="shared" si="8" ref="DD8:DD39">IF(DC8&lt;=$EN$121,DC8,$EN$121)</f>
        <v>0</v>
      </c>
      <c r="DE8" s="99">
        <f aca="true" t="shared" si="9" ref="DE8:DE39">IF(DC8&lt;=$EN$121,0,DC8-$EN$121)</f>
        <v>0</v>
      </c>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row>
    <row r="9" spans="1:140" s="64" customFormat="1" ht="24" customHeight="1" thickBot="1">
      <c r="A9" s="99">
        <v>0</v>
      </c>
      <c r="B9" s="170">
        <v>0</v>
      </c>
      <c r="C9" s="101" t="str">
        <f t="shared" si="0"/>
        <v>品川　香奈</v>
      </c>
      <c r="D9" s="101" t="str">
        <f t="shared" si="1"/>
        <v>ｼﾅｶﾞﾜ ｶﾅ</v>
      </c>
      <c r="E9" s="99">
        <f>'JLA事務局用　※触らないで下さい'!$B$6</f>
        <v>0</v>
      </c>
      <c r="F9" s="99">
        <f>'JLA事務局用　※触らないで下さい'!$C$6</f>
        <v>0</v>
      </c>
      <c r="G9" s="99">
        <f>IF(AV9="男",1,IF(AV9="女",2,99))</f>
        <v>99</v>
      </c>
      <c r="H9" s="170" t="str">
        <f aca="true" t="shared" si="10" ref="H9:H99">TEXT(BC9,"yyyy/mm/dd")</f>
        <v>2002/05/05</v>
      </c>
      <c r="I9" s="99"/>
      <c r="J9" s="99">
        <f aca="true" t="shared" si="11" ref="J9:J99">IF(BA9="","",BA9)</f>
        <v>2</v>
      </c>
      <c r="K9" s="99"/>
      <c r="L9" s="99"/>
      <c r="M9" s="99">
        <f aca="true" t="shared" si="12" ref="M9:M99">MID(AU9,2,7)</f>
      </c>
      <c r="N9" s="99" t="e">
        <f>JLA事務局用　※触らないで下さい!#REF!</f>
        <v>#REF!</v>
      </c>
      <c r="O9" s="99" t="e">
        <f>JLA事務局用　※触らないで下さい!#REF!</f>
        <v>#REF!</v>
      </c>
      <c r="P9" s="99"/>
      <c r="Q9" s="99"/>
      <c r="R9" s="99">
        <v>1</v>
      </c>
      <c r="S9" s="99">
        <f t="shared" si="2"/>
      </c>
      <c r="T9" s="99">
        <f aca="true" t="shared" si="13" ref="T9:T99">IF(CP9="","",CP9)</f>
      </c>
      <c r="U9" s="99">
        <f t="shared" si="3"/>
      </c>
      <c r="V9" s="99">
        <f aca="true" t="shared" si="14" ref="V9:V99">IF(CQ9="","",CQ9)</f>
      </c>
      <c r="W9" s="99">
        <f t="shared" si="4"/>
      </c>
      <c r="X9" s="99">
        <f aca="true" t="shared" si="15" ref="X9:X99">IF(CR9="","",CR9)</f>
      </c>
      <c r="Y9" s="99">
        <f t="shared" si="5"/>
      </c>
      <c r="Z9" s="99">
        <f aca="true" t="shared" si="16" ref="Z9:Z99">IF(CS9="","",CS9)</f>
      </c>
      <c r="AA9" s="99">
        <f t="shared" si="6"/>
      </c>
      <c r="AB9" s="99">
        <f aca="true" t="shared" si="17" ref="AB9:AB99">IF(CT9="","",CT9)</f>
      </c>
      <c r="AC9" s="99">
        <f t="shared" si="7"/>
      </c>
      <c r="AD9" s="99">
        <f aca="true" t="shared" si="18" ref="AD9:AD99">IF(CU9="","",CU9)</f>
      </c>
      <c r="AE9" s="99" t="e">
        <f>IF(AF9="","",#REF!)</f>
        <v>#REF!</v>
      </c>
      <c r="AF9" s="99" t="e">
        <f>IF(#REF!="","",#REF!)</f>
        <v>#REF!</v>
      </c>
      <c r="AG9" s="99"/>
      <c r="AH9" s="99"/>
      <c r="AI9" s="99"/>
      <c r="AJ9" s="99"/>
      <c r="AK9" s="99"/>
      <c r="AL9" s="99"/>
      <c r="AM9" s="99"/>
      <c r="AN9" s="103" t="s">
        <v>92</v>
      </c>
      <c r="AO9" s="269" t="s">
        <v>638</v>
      </c>
      <c r="AP9" s="270" t="s">
        <v>644</v>
      </c>
      <c r="AQ9" s="269" t="s">
        <v>640</v>
      </c>
      <c r="AR9" s="270" t="s">
        <v>645</v>
      </c>
      <c r="AS9" s="102" t="s">
        <v>28</v>
      </c>
      <c r="AT9" s="327" t="s">
        <v>647</v>
      </c>
      <c r="AU9" s="273"/>
      <c r="AV9" s="102"/>
      <c r="AW9" s="102"/>
      <c r="AX9" s="102"/>
      <c r="AY9" s="328" t="s">
        <v>652</v>
      </c>
      <c r="AZ9" s="102"/>
      <c r="BA9" s="102">
        <v>2</v>
      </c>
      <c r="BB9" s="102"/>
      <c r="BC9" s="272">
        <v>37381</v>
      </c>
      <c r="BD9" s="102">
        <f>IF(BC9="","",DATEDIF(BC9,'様式 A-4（チーム情報・チームＰＲ）'!$G$2,"Y"))</f>
        <v>18</v>
      </c>
      <c r="BE9" s="329" t="s">
        <v>671</v>
      </c>
      <c r="BF9" s="272"/>
      <c r="BG9" s="102"/>
      <c r="BH9" s="104"/>
      <c r="BI9" s="330"/>
      <c r="BJ9" s="309" t="s">
        <v>689</v>
      </c>
      <c r="BK9" s="332"/>
      <c r="BL9" s="309" t="s">
        <v>690</v>
      </c>
      <c r="BM9" s="331"/>
      <c r="BN9" s="330"/>
      <c r="BO9" s="309" t="s">
        <v>689</v>
      </c>
      <c r="BP9" s="332"/>
      <c r="BQ9" s="309" t="s">
        <v>690</v>
      </c>
      <c r="BR9" s="331"/>
      <c r="BS9" s="330"/>
      <c r="BT9" s="309" t="s">
        <v>689</v>
      </c>
      <c r="BU9" s="332"/>
      <c r="BV9" s="309" t="s">
        <v>690</v>
      </c>
      <c r="BW9" s="331"/>
      <c r="BX9" s="330" t="s">
        <v>694</v>
      </c>
      <c r="BY9" s="309" t="s">
        <v>689</v>
      </c>
      <c r="BZ9" s="332" t="s">
        <v>695</v>
      </c>
      <c r="CA9" s="309" t="s">
        <v>690</v>
      </c>
      <c r="CB9" s="331" t="s">
        <v>691</v>
      </c>
      <c r="CC9" s="330"/>
      <c r="CD9" s="309" t="s">
        <v>689</v>
      </c>
      <c r="CE9" s="332"/>
      <c r="CF9" s="309" t="s">
        <v>690</v>
      </c>
      <c r="CG9" s="331"/>
      <c r="CH9" s="330"/>
      <c r="CI9" s="309" t="s">
        <v>689</v>
      </c>
      <c r="CJ9" s="332"/>
      <c r="CK9" s="309" t="s">
        <v>690</v>
      </c>
      <c r="CL9" s="331"/>
      <c r="CM9" s="102" t="s">
        <v>2</v>
      </c>
      <c r="CN9" s="102" t="s">
        <v>559</v>
      </c>
      <c r="CO9" s="328"/>
      <c r="CP9" s="100"/>
      <c r="CQ9" s="100"/>
      <c r="CR9" s="100"/>
      <c r="CS9" s="100"/>
      <c r="CT9" s="100"/>
      <c r="CU9" s="297"/>
      <c r="CV9" s="303"/>
      <c r="CW9" s="304"/>
      <c r="CX9" s="304"/>
      <c r="CY9" s="304"/>
      <c r="CZ9" s="304"/>
      <c r="DA9" s="305"/>
      <c r="DB9" s="298"/>
      <c r="DC9" s="99">
        <f>COUNTA(CP9:DB9)</f>
        <v>0</v>
      </c>
      <c r="DD9" s="99">
        <f t="shared" si="8"/>
        <v>0</v>
      </c>
      <c r="DE9" s="99">
        <f t="shared" si="9"/>
        <v>0</v>
      </c>
      <c r="DG9" s="370"/>
      <c r="DH9" s="370"/>
      <c r="DI9" s="370"/>
      <c r="DJ9" s="37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row>
    <row r="10" spans="1:141" ht="54" customHeight="1">
      <c r="A10" s="37">
        <f>IF('JLA事務局用　※触らないで下さい'!$A$6="","",'JLA事務局用　※触らないで下さい'!$A$6)</f>
      </c>
      <c r="B10" s="171"/>
      <c r="C10" s="58">
        <f t="shared" si="0"/>
      </c>
      <c r="D10" s="58">
        <f t="shared" si="1"/>
      </c>
      <c r="E10" s="195">
        <f>'JLA事務局用　※触らないで下さい'!$B$6</f>
        <v>0</v>
      </c>
      <c r="F10" s="195">
        <f>'JLA事務局用　※触らないで下さい'!$C$6</f>
        <v>0</v>
      </c>
      <c r="G10" s="37" t="str">
        <f>AS10</f>
        <v>女</v>
      </c>
      <c r="H10" s="171" t="str">
        <f t="shared" si="10"/>
        <v>1900/01/00</v>
      </c>
      <c r="I10" s="37"/>
      <c r="J10" s="37">
        <f t="shared" si="11"/>
      </c>
      <c r="K10" s="37"/>
      <c r="L10" s="37"/>
      <c r="M10" s="57">
        <f t="shared" si="12"/>
      </c>
      <c r="N10" s="37" t="e">
        <f>JLA事務局用　※触らないで下さい!#REF!</f>
        <v>#REF!</v>
      </c>
      <c r="O10" s="37" t="e">
        <f>JLA事務局用　※触らないで下さい!#REF!</f>
        <v>#REF!</v>
      </c>
      <c r="P10" s="37"/>
      <c r="Q10" s="37"/>
      <c r="R10" s="37">
        <v>1</v>
      </c>
      <c r="S10" s="37" t="str">
        <f t="shared" si="2"/>
        <v>障害物ｽｲﾑ
200m</v>
      </c>
      <c r="T10" s="37" t="str">
        <f t="shared" si="13"/>
        <v>:.</v>
      </c>
      <c r="U10" s="37" t="str">
        <f t="shared" si="3"/>
        <v>ﾏﾈｷﾝｷｬﾘｰ
50m</v>
      </c>
      <c r="V10" s="37" t="str">
        <f t="shared" si="14"/>
        <v>:.</v>
      </c>
      <c r="W10" s="37" t="str">
        <f t="shared" si="4"/>
        <v>ﾚｽｷｭｰﾒﾄﾞﾚｰ100m</v>
      </c>
      <c r="X10" s="37" t="str">
        <f t="shared" si="15"/>
        <v>:.</v>
      </c>
      <c r="Y10" s="37" t="str">
        <f t="shared" si="5"/>
        <v>ﾏﾈｷﾝｷｬﾘｰ･
ｳｨｽﾞﾌｨﾝ
100m</v>
      </c>
      <c r="Z10" s="37" t="str">
        <f t="shared" si="16"/>
        <v>:.</v>
      </c>
      <c r="AA10" s="37" t="str">
        <f t="shared" si="6"/>
        <v>ﾏﾈｷﾝﾄｳ･
ｳｨｽﾞﾌｨﾝ
100m</v>
      </c>
      <c r="AB10" s="37" t="str">
        <f t="shared" si="17"/>
        <v>:.</v>
      </c>
      <c r="AC10" s="37" t="str">
        <f t="shared" si="7"/>
        <v>ｽｰﾊﾟｰﾗｲﾌｾｰﾊﾞｰ
200m</v>
      </c>
      <c r="AD10" s="37" t="str">
        <f t="shared" si="18"/>
        <v>:.</v>
      </c>
      <c r="AE10" s="37" t="e">
        <f>IF(AF10="","",#REF!)</f>
        <v>#REF!</v>
      </c>
      <c r="AF10" s="37" t="e">
        <f>IF(#REF!="","",#REF!)</f>
        <v>#REF!</v>
      </c>
      <c r="AG10" s="37"/>
      <c r="AH10" s="37"/>
      <c r="AI10" s="37"/>
      <c r="AJ10" s="37"/>
      <c r="AK10" s="37"/>
      <c r="AL10" s="37"/>
      <c r="AM10" s="37"/>
      <c r="AN10" s="57" t="s">
        <v>93</v>
      </c>
      <c r="AO10" s="219"/>
      <c r="AP10" s="220"/>
      <c r="AQ10" s="219"/>
      <c r="AR10" s="220"/>
      <c r="AS10" s="37" t="s">
        <v>28</v>
      </c>
      <c r="AT10" s="36"/>
      <c r="AU10" s="36"/>
      <c r="AV10" s="34"/>
      <c r="AW10" s="34"/>
      <c r="AX10" s="34"/>
      <c r="AY10" s="284"/>
      <c r="AZ10" s="37"/>
      <c r="BA10" s="34"/>
      <c r="BB10" s="34"/>
      <c r="BC10" s="35"/>
      <c r="BD10" s="37">
        <f>IF(BC10="","",DATEDIF(BC10,'様式 A-4（チーム情報・チームＰＲ）'!$G$2,"Y"))</f>
      </c>
      <c r="BE10" s="287"/>
      <c r="BF10" s="35"/>
      <c r="BG10" s="34"/>
      <c r="BH10" s="153"/>
      <c r="BI10" s="289"/>
      <c r="BJ10" s="309" t="s">
        <v>689</v>
      </c>
      <c r="BK10" s="290"/>
      <c r="BL10" s="309" t="s">
        <v>690</v>
      </c>
      <c r="BM10" s="291"/>
      <c r="BN10" s="289"/>
      <c r="BO10" s="309" t="s">
        <v>689</v>
      </c>
      <c r="BP10" s="290"/>
      <c r="BQ10" s="309" t="s">
        <v>690</v>
      </c>
      <c r="BR10" s="291"/>
      <c r="BS10" s="289"/>
      <c r="BT10" s="309" t="s">
        <v>689</v>
      </c>
      <c r="BU10" s="290"/>
      <c r="BV10" s="309" t="s">
        <v>690</v>
      </c>
      <c r="BW10" s="291"/>
      <c r="BX10" s="289"/>
      <c r="BY10" s="309" t="s">
        <v>689</v>
      </c>
      <c r="BZ10" s="290"/>
      <c r="CA10" s="309" t="s">
        <v>690</v>
      </c>
      <c r="CB10" s="291"/>
      <c r="CC10" s="289"/>
      <c r="CD10" s="309" t="s">
        <v>689</v>
      </c>
      <c r="CE10" s="290"/>
      <c r="CF10" s="309" t="s">
        <v>690</v>
      </c>
      <c r="CG10" s="291"/>
      <c r="CH10" s="289"/>
      <c r="CI10" s="309" t="s">
        <v>689</v>
      </c>
      <c r="CJ10" s="290"/>
      <c r="CK10" s="309" t="s">
        <v>690</v>
      </c>
      <c r="CL10" s="291"/>
      <c r="CM10" s="203"/>
      <c r="CN10" s="203"/>
      <c r="CO10" s="204"/>
      <c r="CP10" s="313" t="str">
        <f aca="true" t="shared" si="19" ref="CP10:CP41">BI10&amp;":"&amp;BK10&amp;"."&amp;BM10</f>
        <v>:.</v>
      </c>
      <c r="CQ10" s="313" t="str">
        <f aca="true" t="shared" si="20" ref="CQ10:CQ41">BN10&amp;":"&amp;BP10&amp;"."&amp;BR10</f>
        <v>:.</v>
      </c>
      <c r="CR10" s="313" t="str">
        <f aca="true" t="shared" si="21" ref="CR10:CR41">BS10&amp;":"&amp;BU10&amp;"."&amp;BW10</f>
        <v>:.</v>
      </c>
      <c r="CS10" s="313" t="str">
        <f aca="true" t="shared" si="22" ref="CS10:CS41">BX10&amp;":"&amp;BZ10&amp;"."&amp;CB10</f>
        <v>:.</v>
      </c>
      <c r="CT10" s="313" t="str">
        <f aca="true" t="shared" si="23" ref="CT10:CT41">CC10&amp;":"&amp;CE10&amp;"."&amp;CG10</f>
        <v>:.</v>
      </c>
      <c r="CU10" s="313" t="str">
        <f aca="true" t="shared" si="24" ref="CU10:CU41">CH10&amp;":"&amp;CJ10&amp;"."&amp;CL10</f>
        <v>:.</v>
      </c>
      <c r="CV10" s="314">
        <f aca="true" t="shared" si="25" ref="CV10:CV41">COUNTIF(CP10,":.")</f>
        <v>1</v>
      </c>
      <c r="CW10" s="314">
        <f aca="true" t="shared" si="26" ref="CW10:DA25">COUNTIF(CQ10,":.")</f>
        <v>1</v>
      </c>
      <c r="CX10" s="314">
        <f t="shared" si="26"/>
        <v>1</v>
      </c>
      <c r="CY10" s="314">
        <f t="shared" si="26"/>
        <v>1</v>
      </c>
      <c r="CZ10" s="314">
        <f t="shared" si="26"/>
        <v>1</v>
      </c>
      <c r="DA10" s="314">
        <f t="shared" si="26"/>
        <v>1</v>
      </c>
      <c r="DB10" s="315">
        <f>SUM(CV10:DA10)</f>
        <v>6</v>
      </c>
      <c r="DC10" s="37">
        <f>6-DB10</f>
        <v>0</v>
      </c>
      <c r="DD10" s="59">
        <f t="shared" si="8"/>
        <v>0</v>
      </c>
      <c r="DE10" s="59">
        <f t="shared" si="9"/>
        <v>0</v>
      </c>
      <c r="DG10" s="371">
        <f>_xlfn.COUNTIFS($AY$10,"学生
(資格有り)",CV10,"0")</f>
        <v>0</v>
      </c>
      <c r="DH10" s="371">
        <f>_xlfn.COUNTIFS($AY$10,"学生
(資格無し・ｵｰﾌﾟﾝ参加)",CV10,"0")</f>
        <v>0</v>
      </c>
      <c r="DI10" s="371">
        <f>_xlfn.COUNTIFS($AY$10,"社会人
(ｵｰﾌﾟﾝ参加)",CV10,"0")</f>
        <v>0</v>
      </c>
      <c r="DJ10" s="371">
        <f>_xlfn.COUNTIFS($AY$10,"高校生
(ｵｰﾌﾟﾝ参加)",CV10,"0")</f>
        <v>0</v>
      </c>
      <c r="DK10" s="371">
        <f>_xlfn.COUNTIFS($AY$10,"中学生
(ｵｰﾌﾟﾝ参加)",CV10,"0")</f>
        <v>0</v>
      </c>
      <c r="DL10" s="371">
        <f>_xlfn.COUNTIFS($AY$10,"学生
(資格有り)",$CW$10,"0")</f>
        <v>0</v>
      </c>
      <c r="DM10" s="371">
        <f>_xlfn.COUNTIFS($AY$10,"学生
(資格無し・ｵｰﾌﾟﾝ参加)",$CW$10,"0")</f>
        <v>0</v>
      </c>
      <c r="DN10" s="371">
        <f>_xlfn.COUNTIFS($AY$10,"社会人
(ｵｰﾌﾟﾝ参加)",$CW$10,"0")</f>
        <v>0</v>
      </c>
      <c r="DO10" s="371">
        <f>_xlfn.COUNTIFS($AY$10,"高校生
(ｵｰﾌﾟﾝ参加)",$CW$10,"0")</f>
        <v>0</v>
      </c>
      <c r="DP10" s="371">
        <f>_xlfn.COUNTIFS($AY$10,"中学生
(ｵｰﾌﾟﾝ参加)",$CW$10,"0")</f>
        <v>0</v>
      </c>
      <c r="DQ10" s="371">
        <f>_xlfn.COUNTIFS($AY$10,"学生
(資格有り)",$CX$10,"0")</f>
        <v>0</v>
      </c>
      <c r="DR10" s="371">
        <f>_xlfn.COUNTIFS($AY$10,"学生
(資格無し・ｵｰﾌﾟﾝ参加)",$CX$10,"0")</f>
        <v>0</v>
      </c>
      <c r="DS10" s="371">
        <f>_xlfn.COUNTIFS($AY$10,"社会人
(ｵｰﾌﾟﾝ参加)",$CX$10,"0")</f>
        <v>0</v>
      </c>
      <c r="DT10" s="371">
        <f>_xlfn.COUNTIFS($AY$10,"高校生
(ｵｰﾌﾟﾝ参加)",$CX$10,"0")</f>
        <v>0</v>
      </c>
      <c r="DU10" s="371">
        <f>_xlfn.COUNTIFS($AY$10,"中学生
(ｵｰﾌﾟﾝ参加)",$CX$10,"0")</f>
        <v>0</v>
      </c>
      <c r="DV10" s="371">
        <f>_xlfn.COUNTIFS($AY$10,"学生
(資格有り)",$CY$10,"0")</f>
        <v>0</v>
      </c>
      <c r="DW10" s="371">
        <f>_xlfn.COUNTIFS($AY$10,"学生
(資格無し・ｵｰﾌﾟﾝ参加)",$CY$10,"0")</f>
        <v>0</v>
      </c>
      <c r="DX10" s="371">
        <f>_xlfn.COUNTIFS($AY$10,"社会人
(ｵｰﾌﾟﾝ参加)",$CY$10,"0")</f>
        <v>0</v>
      </c>
      <c r="DY10" s="371">
        <f>_xlfn.COUNTIFS($AY$10,"高校生
(ｵｰﾌﾟﾝ参加)",$CY$10,"0")</f>
        <v>0</v>
      </c>
      <c r="DZ10" s="371">
        <f>_xlfn.COUNTIFS($AY$10,"中学生
(ｵｰﾌﾟﾝ参加)",$CY$10,"0")</f>
        <v>0</v>
      </c>
      <c r="EA10" s="371">
        <f>_xlfn.COUNTIFS($AY$10,"学生
(資格有り)",$CZ$10,"0")</f>
        <v>0</v>
      </c>
      <c r="EB10" s="371">
        <f>_xlfn.COUNTIFS($AY$10,"学生
(資格無し・ｵｰﾌﾟﾝ参加)",$CZ$10,"0")</f>
        <v>0</v>
      </c>
      <c r="EC10" s="371">
        <f>_xlfn.COUNTIFS($AY$10,"社会人
(ｵｰﾌﾟﾝ参加)",$CZ$10,"0")</f>
        <v>0</v>
      </c>
      <c r="ED10" s="371">
        <f>_xlfn.COUNTIFS($AY$10,"高校生
(ｵｰﾌﾟﾝ参加)",$CZ$10,"0")</f>
        <v>0</v>
      </c>
      <c r="EE10" s="371">
        <f>_xlfn.COUNTIFS($AY$10,"中学生
(ｵｰﾌﾟﾝ参加)",$CZ$10,"0")</f>
        <v>0</v>
      </c>
      <c r="EF10" s="371">
        <f>_xlfn.COUNTIFS($AY$10,"学生
(資格有り)",$DA$10,"0")</f>
        <v>0</v>
      </c>
      <c r="EG10" s="371">
        <f>_xlfn.COUNTIFS($AY$10,"学生
(資格無し・ｵｰﾌﾟﾝ参加)",$DA$10,"0")</f>
        <v>0</v>
      </c>
      <c r="EH10" s="371">
        <f>_xlfn.COUNTIFS($AY$10,"社会人
(ｵｰﾌﾟﾝ参加)",$DA$10,"0")</f>
        <v>0</v>
      </c>
      <c r="EI10" s="371">
        <f>_xlfn.COUNTIFS($AY$10,"高校生
(ｵｰﾌﾟﾝ参加)",$DA$10,"0")</f>
        <v>0</v>
      </c>
      <c r="EJ10" s="371">
        <f>_xlfn.COUNTIFS($AY$10,"中学生
(ｵｰﾌﾟﾝ参加)",$DA$10,"0")</f>
        <v>0</v>
      </c>
      <c r="EK10" s="56" t="s">
        <v>691</v>
      </c>
    </row>
    <row r="11" spans="1:141" ht="54" customHeight="1">
      <c r="A11" s="37">
        <f>IF('JLA事務局用　※触らないで下さい'!$A$6="","",'JLA事務局用　※触らないで下さい'!$A$6)</f>
      </c>
      <c r="B11" s="171"/>
      <c r="C11" s="58">
        <f t="shared" si="0"/>
      </c>
      <c r="D11" s="58">
        <f t="shared" si="1"/>
      </c>
      <c r="E11" s="195">
        <f>'JLA事務局用　※触らないで下さい'!$B$6</f>
        <v>0</v>
      </c>
      <c r="F11" s="195">
        <f>'JLA事務局用　※触らないで下さい'!$C$6</f>
        <v>0</v>
      </c>
      <c r="G11" s="37" t="str">
        <f aca="true" t="shared" si="27" ref="G11:G99">AS11</f>
        <v>女</v>
      </c>
      <c r="H11" s="171" t="str">
        <f t="shared" si="10"/>
        <v>1900/01/00</v>
      </c>
      <c r="I11" s="37"/>
      <c r="J11" s="37">
        <f t="shared" si="11"/>
      </c>
      <c r="K11" s="37"/>
      <c r="L11" s="37"/>
      <c r="M11" s="57">
        <f t="shared" si="12"/>
      </c>
      <c r="N11" s="37" t="e">
        <f>JLA事務局用　※触らないで下さい!#REF!</f>
        <v>#REF!</v>
      </c>
      <c r="O11" s="37" t="e">
        <f>JLA事務局用　※触らないで下さい!#REF!</f>
        <v>#REF!</v>
      </c>
      <c r="P11" s="37"/>
      <c r="Q11" s="37"/>
      <c r="R11" s="37">
        <v>1</v>
      </c>
      <c r="S11" s="37" t="str">
        <f t="shared" si="2"/>
        <v>障害物ｽｲﾑ
200m</v>
      </c>
      <c r="T11" s="37" t="str">
        <f t="shared" si="13"/>
        <v>:.</v>
      </c>
      <c r="U11" s="37" t="str">
        <f t="shared" si="3"/>
        <v>ﾏﾈｷﾝｷｬﾘｰ
50m</v>
      </c>
      <c r="V11" s="37" t="str">
        <f t="shared" si="14"/>
        <v>:.</v>
      </c>
      <c r="W11" s="37" t="str">
        <f t="shared" si="4"/>
        <v>ﾚｽｷｭｰﾒﾄﾞﾚｰ100m</v>
      </c>
      <c r="X11" s="37" t="str">
        <f t="shared" si="15"/>
        <v>:.</v>
      </c>
      <c r="Y11" s="37" t="str">
        <f t="shared" si="5"/>
        <v>ﾏﾈｷﾝｷｬﾘｰ･
ｳｨｽﾞﾌｨﾝ
100m</v>
      </c>
      <c r="Z11" s="37" t="str">
        <f t="shared" si="16"/>
        <v>:.</v>
      </c>
      <c r="AA11" s="37" t="str">
        <f t="shared" si="6"/>
        <v>ﾏﾈｷﾝﾄｳ･
ｳｨｽﾞﾌｨﾝ
100m</v>
      </c>
      <c r="AB11" s="37" t="str">
        <f t="shared" si="17"/>
        <v>:.</v>
      </c>
      <c r="AC11" s="37" t="str">
        <f t="shared" si="7"/>
        <v>ｽｰﾊﾟｰﾗｲﾌｾｰﾊﾞｰ
200m</v>
      </c>
      <c r="AD11" s="37" t="str">
        <f t="shared" si="18"/>
        <v>:.</v>
      </c>
      <c r="AE11" s="37" t="e">
        <f>IF(AF11="","",#REF!)</f>
        <v>#REF!</v>
      </c>
      <c r="AF11" s="37" t="e">
        <f>IF(#REF!="","",#REF!)</f>
        <v>#REF!</v>
      </c>
      <c r="AG11" s="37"/>
      <c r="AH11" s="37"/>
      <c r="AI11" s="37"/>
      <c r="AJ11" s="37"/>
      <c r="AK11" s="37"/>
      <c r="AL11" s="37"/>
      <c r="AM11" s="37"/>
      <c r="AN11" s="57" t="s">
        <v>94</v>
      </c>
      <c r="AO11" s="219"/>
      <c r="AP11" s="220"/>
      <c r="AQ11" s="219"/>
      <c r="AR11" s="220"/>
      <c r="AS11" s="37" t="s">
        <v>28</v>
      </c>
      <c r="AT11" s="36"/>
      <c r="AU11" s="36"/>
      <c r="AV11" s="34"/>
      <c r="AW11" s="34"/>
      <c r="AX11" s="34"/>
      <c r="AY11" s="284"/>
      <c r="AZ11" s="37"/>
      <c r="BA11" s="34"/>
      <c r="BB11" s="34"/>
      <c r="BC11" s="35"/>
      <c r="BD11" s="37">
        <f>IF(BC11="","",DATEDIF(BC11,'様式 A-4（チーム情報・チームＰＲ）'!$G$2,"Y"))</f>
      </c>
      <c r="BE11" s="287"/>
      <c r="BF11" s="35"/>
      <c r="BG11" s="34"/>
      <c r="BH11" s="153"/>
      <c r="BI11" s="289"/>
      <c r="BJ11" s="309" t="s">
        <v>689</v>
      </c>
      <c r="BK11" s="290"/>
      <c r="BL11" s="309" t="s">
        <v>690</v>
      </c>
      <c r="BM11" s="291"/>
      <c r="BN11" s="289"/>
      <c r="BO11" s="309" t="s">
        <v>689</v>
      </c>
      <c r="BP11" s="290"/>
      <c r="BQ11" s="309" t="s">
        <v>690</v>
      </c>
      <c r="BR11" s="291"/>
      <c r="BS11" s="289"/>
      <c r="BT11" s="309" t="s">
        <v>689</v>
      </c>
      <c r="BU11" s="290"/>
      <c r="BV11" s="309" t="s">
        <v>690</v>
      </c>
      <c r="BW11" s="291"/>
      <c r="BX11" s="289"/>
      <c r="BY11" s="309" t="s">
        <v>689</v>
      </c>
      <c r="BZ11" s="290"/>
      <c r="CA11" s="309" t="s">
        <v>690</v>
      </c>
      <c r="CB11" s="291"/>
      <c r="CC11" s="289"/>
      <c r="CD11" s="309" t="s">
        <v>689</v>
      </c>
      <c r="CE11" s="290"/>
      <c r="CF11" s="309" t="s">
        <v>690</v>
      </c>
      <c r="CG11" s="291"/>
      <c r="CH11" s="289"/>
      <c r="CI11" s="309" t="s">
        <v>689</v>
      </c>
      <c r="CJ11" s="290"/>
      <c r="CK11" s="309" t="s">
        <v>690</v>
      </c>
      <c r="CL11" s="291"/>
      <c r="CM11" s="203"/>
      <c r="CN11" s="203"/>
      <c r="CO11" s="204"/>
      <c r="CP11" s="313" t="str">
        <f t="shared" si="19"/>
        <v>:.</v>
      </c>
      <c r="CQ11" s="313" t="str">
        <f t="shared" si="20"/>
        <v>:.</v>
      </c>
      <c r="CR11" s="313" t="str">
        <f t="shared" si="21"/>
        <v>:.</v>
      </c>
      <c r="CS11" s="313" t="str">
        <f t="shared" si="22"/>
        <v>:.</v>
      </c>
      <c r="CT11" s="313" t="str">
        <f t="shared" si="23"/>
        <v>:.</v>
      </c>
      <c r="CU11" s="313" t="str">
        <f t="shared" si="24"/>
        <v>:.</v>
      </c>
      <c r="CV11" s="314">
        <f t="shared" si="25"/>
        <v>1</v>
      </c>
      <c r="CW11" s="314">
        <f t="shared" si="26"/>
        <v>1</v>
      </c>
      <c r="CX11" s="314">
        <f t="shared" si="26"/>
        <v>1</v>
      </c>
      <c r="CY11" s="314">
        <f t="shared" si="26"/>
        <v>1</v>
      </c>
      <c r="CZ11" s="314">
        <f t="shared" si="26"/>
        <v>1</v>
      </c>
      <c r="DA11" s="314">
        <f t="shared" si="26"/>
        <v>1</v>
      </c>
      <c r="DB11" s="315">
        <f aca="true" t="shared" si="28" ref="DB11:DB99">SUM(CV11:DA11)</f>
        <v>6</v>
      </c>
      <c r="DC11" s="37">
        <f aca="true" t="shared" si="29" ref="DC11:DC99">6-DB11</f>
        <v>0</v>
      </c>
      <c r="DD11" s="59">
        <f t="shared" si="8"/>
        <v>0</v>
      </c>
      <c r="DE11" s="59">
        <f t="shared" si="9"/>
        <v>0</v>
      </c>
      <c r="DG11" s="371">
        <f>_xlfn.COUNTIFS(AY11,"学生
(資格有り)",CV11,"0")</f>
        <v>0</v>
      </c>
      <c r="DH11" s="371">
        <f>_xlfn.COUNTIFS(AY11,"学生
(資格無し・ｵｰﾌﾟﾝ参加)",CV11,"0")</f>
        <v>0</v>
      </c>
      <c r="DI11" s="371">
        <f>_xlfn.COUNTIFS(AY11,"ｵｰﾌﾟﾝ参加・
一般",CV11,"0")</f>
        <v>0</v>
      </c>
      <c r="DJ11" s="371">
        <f>_xlfn.COUNTIFS(AY11,"ｵｰﾌﾟﾝ参加・
高校生",CV11,"0")</f>
        <v>0</v>
      </c>
      <c r="DK11" s="371">
        <f>_xlfn.COUNTIFS(AY11,"ｵｰﾌﾟﾝ参加・
中学生",CV11,"0")</f>
        <v>0</v>
      </c>
      <c r="DL11" s="371">
        <f>_xlfn.COUNTIFS(AY11,"学生
(資格有り)",CW11,"0")</f>
        <v>0</v>
      </c>
      <c r="DM11" s="371">
        <f>_xlfn.COUNTIFS(AY11,"学生
(資格無し・ｵｰﾌﾟﾝ参加)",CW11,"0")</f>
        <v>0</v>
      </c>
      <c r="DN11" s="371">
        <f>_xlfn.COUNTIFS(AY11,"社会人
(ｵｰﾌﾟﾝ参加)",CW11,"0")</f>
        <v>0</v>
      </c>
      <c r="DO11" s="371">
        <f>_xlfn.COUNTIFS(AY11,"高校生
(ｵｰﾌﾟﾝ参加)",CW11,"0")</f>
        <v>0</v>
      </c>
      <c r="DP11" s="371">
        <f>_xlfn.COUNTIFS(AY11,"中学生
(ｵｰﾌﾟﾝ参加)",CW11,"0")</f>
        <v>0</v>
      </c>
      <c r="DQ11" s="371">
        <f>_xlfn.COUNTIFS(AY11,"学生
(資格有り)",CX11,"0")</f>
        <v>0</v>
      </c>
      <c r="DR11" s="371">
        <f>_xlfn.COUNTIFS(AY11,"学生
(資格無し・ｵｰﾌﾟﾝ参加)",CX11,"0")</f>
        <v>0</v>
      </c>
      <c r="DS11" s="371">
        <f>_xlfn.COUNTIFS(AY11,"社会人
(ｵｰﾌﾟﾝ参加)",CX11,"0")</f>
        <v>0</v>
      </c>
      <c r="DT11" s="371">
        <f>_xlfn.COUNTIFS(AY11,"高校生
(ｵｰﾌﾟﾝ参加)",CX11,"0")</f>
        <v>0</v>
      </c>
      <c r="DU11" s="371">
        <f>_xlfn.COUNTIFS(AY11,"中学生
(ｵｰﾌﾟﾝ参加)",CX11,"0")</f>
        <v>0</v>
      </c>
      <c r="DV11" s="371">
        <f>_xlfn.COUNTIFS(AY11,"学生
(資格有り)",CY11,"0")</f>
        <v>0</v>
      </c>
      <c r="DW11" s="371">
        <f>_xlfn.COUNTIFS(AY11,"学生
(資格無し・ｵｰﾌﾟﾝ参加)",CY11,"0")</f>
        <v>0</v>
      </c>
      <c r="DX11" s="371">
        <f>_xlfn.COUNTIFS(AY11,"社会人
(ｵｰﾌﾟﾝ参加)",CY11,"0")</f>
        <v>0</v>
      </c>
      <c r="DY11" s="371">
        <f>_xlfn.COUNTIFS(AY11,"高校生
(ｵｰﾌﾟﾝ参加)",CY11,"0")</f>
        <v>0</v>
      </c>
      <c r="DZ11" s="371">
        <f>_xlfn.COUNTIFS(AY11,"中学生
(ｵｰﾌﾟﾝ参加)",CY11,"0")</f>
        <v>0</v>
      </c>
      <c r="EA11" s="371">
        <f>_xlfn.COUNTIFS(AY11,"学生
(資格有り)",CZ11,"0")</f>
        <v>0</v>
      </c>
      <c r="EB11" s="371">
        <f>_xlfn.COUNTIFS(AY11,"学生
(資格無し・ｵｰﾌﾟﾝ参加)",CZ11,"0")</f>
        <v>0</v>
      </c>
      <c r="EC11" s="371">
        <f>_xlfn.COUNTIFS(AY11,"社会人
(ｵｰﾌﾟﾝ参加)",CZ11,"0")</f>
        <v>0</v>
      </c>
      <c r="ED11" s="371">
        <f>_xlfn.COUNTIFS(AY11,"高校生
(ｵｰﾌﾟﾝ参加)",CZ11,"0")</f>
        <v>0</v>
      </c>
      <c r="EE11" s="371">
        <f>_xlfn.COUNTIFS(AY11,"中学生
(ｵｰﾌﾟﾝ参加)",CZ11,"0")</f>
        <v>0</v>
      </c>
      <c r="EF11" s="371">
        <f>_xlfn.COUNTIFS(AY11,"学生
(資格有り)",DA11,"0")</f>
        <v>0</v>
      </c>
      <c r="EG11" s="371">
        <f>_xlfn.COUNTIFS(AY11,"学生
(資格無し・ｵｰﾌﾟﾝ参加)",DA11,"0")</f>
        <v>0</v>
      </c>
      <c r="EH11" s="371">
        <f>_xlfn.COUNTIFS(AY11,"社会人
(ｵｰﾌﾟﾝ参加)",DA11,"0")</f>
        <v>0</v>
      </c>
      <c r="EI11" s="371">
        <f>_xlfn.COUNTIFS(AY11,"高校生
(ｵｰﾌﾟﾝ参加)",DA11,"0")</f>
        <v>0</v>
      </c>
      <c r="EJ11" s="371">
        <f>_xlfn.COUNTIFS(AY11,"中学生
(ｵｰﾌﾟﾝ参加)",DA11,"0")</f>
        <v>0</v>
      </c>
      <c r="EK11" s="56" t="s">
        <v>694</v>
      </c>
    </row>
    <row r="12" spans="1:141" ht="54" customHeight="1">
      <c r="A12" s="37">
        <f>IF('JLA事務局用　※触らないで下さい'!$A$6="","",'JLA事務局用　※触らないで下さい'!$A$6)</f>
      </c>
      <c r="B12" s="171"/>
      <c r="C12" s="58">
        <f t="shared" si="0"/>
      </c>
      <c r="D12" s="58">
        <f t="shared" si="1"/>
      </c>
      <c r="E12" s="195">
        <f>'JLA事務局用　※触らないで下さい'!$B$6</f>
        <v>0</v>
      </c>
      <c r="F12" s="195">
        <f>'JLA事務局用　※触らないで下さい'!$C$6</f>
        <v>0</v>
      </c>
      <c r="G12" s="37" t="str">
        <f t="shared" si="27"/>
        <v>女</v>
      </c>
      <c r="H12" s="171" t="str">
        <f t="shared" si="10"/>
        <v>1900/01/00</v>
      </c>
      <c r="I12" s="37"/>
      <c r="J12" s="37">
        <f t="shared" si="11"/>
      </c>
      <c r="K12" s="37"/>
      <c r="L12" s="37"/>
      <c r="M12" s="57">
        <f t="shared" si="12"/>
      </c>
      <c r="N12" s="37" t="e">
        <f>JLA事務局用　※触らないで下さい!#REF!</f>
        <v>#REF!</v>
      </c>
      <c r="O12" s="37" t="e">
        <f>JLA事務局用　※触らないで下さい!#REF!</f>
        <v>#REF!</v>
      </c>
      <c r="P12" s="37"/>
      <c r="Q12" s="37"/>
      <c r="R12" s="37">
        <v>1</v>
      </c>
      <c r="S12" s="37" t="str">
        <f t="shared" si="2"/>
        <v>障害物ｽｲﾑ
200m</v>
      </c>
      <c r="T12" s="37" t="str">
        <f t="shared" si="13"/>
        <v>:.</v>
      </c>
      <c r="U12" s="37" t="str">
        <f t="shared" si="3"/>
        <v>ﾏﾈｷﾝｷｬﾘｰ
50m</v>
      </c>
      <c r="V12" s="37" t="str">
        <f t="shared" si="14"/>
        <v>:.</v>
      </c>
      <c r="W12" s="37" t="str">
        <f t="shared" si="4"/>
        <v>ﾚｽｷｭｰﾒﾄﾞﾚｰ100m</v>
      </c>
      <c r="X12" s="37" t="str">
        <f t="shared" si="15"/>
        <v>:.</v>
      </c>
      <c r="Y12" s="37" t="str">
        <f t="shared" si="5"/>
        <v>ﾏﾈｷﾝｷｬﾘｰ･
ｳｨｽﾞﾌｨﾝ
100m</v>
      </c>
      <c r="Z12" s="37" t="str">
        <f t="shared" si="16"/>
        <v>:.</v>
      </c>
      <c r="AA12" s="37" t="str">
        <f t="shared" si="6"/>
        <v>ﾏﾈｷﾝﾄｳ･
ｳｨｽﾞﾌｨﾝ
100m</v>
      </c>
      <c r="AB12" s="37" t="str">
        <f t="shared" si="17"/>
        <v>:.</v>
      </c>
      <c r="AC12" s="37" t="str">
        <f t="shared" si="7"/>
        <v>ｽｰﾊﾟｰﾗｲﾌｾｰﾊﾞｰ
200m</v>
      </c>
      <c r="AD12" s="37" t="str">
        <f t="shared" si="18"/>
        <v>:.</v>
      </c>
      <c r="AE12" s="37" t="e">
        <f>IF(AF12="","",#REF!)</f>
        <v>#REF!</v>
      </c>
      <c r="AF12" s="37" t="e">
        <f>IF(#REF!="","",#REF!)</f>
        <v>#REF!</v>
      </c>
      <c r="AG12" s="37"/>
      <c r="AH12" s="37"/>
      <c r="AI12" s="37"/>
      <c r="AJ12" s="37"/>
      <c r="AK12" s="37"/>
      <c r="AL12" s="37"/>
      <c r="AM12" s="37"/>
      <c r="AN12" s="57" t="s">
        <v>95</v>
      </c>
      <c r="AO12" s="219"/>
      <c r="AP12" s="220"/>
      <c r="AQ12" s="219"/>
      <c r="AR12" s="220"/>
      <c r="AS12" s="37" t="s">
        <v>28</v>
      </c>
      <c r="AT12" s="36"/>
      <c r="AU12" s="36"/>
      <c r="AV12" s="34"/>
      <c r="AW12" s="34"/>
      <c r="AX12" s="34"/>
      <c r="AY12" s="284"/>
      <c r="AZ12" s="37"/>
      <c r="BA12" s="34"/>
      <c r="BB12" s="34"/>
      <c r="BC12" s="35"/>
      <c r="BD12" s="37">
        <f>IF(BC12="","",DATEDIF(BC12,'様式 A-4（チーム情報・チームＰＲ）'!$G$2,"Y"))</f>
      </c>
      <c r="BE12" s="287"/>
      <c r="BF12" s="35"/>
      <c r="BG12" s="34"/>
      <c r="BH12" s="153"/>
      <c r="BI12" s="289"/>
      <c r="BJ12" s="309" t="s">
        <v>689</v>
      </c>
      <c r="BK12" s="290"/>
      <c r="BL12" s="309" t="s">
        <v>690</v>
      </c>
      <c r="BM12" s="291"/>
      <c r="BN12" s="289"/>
      <c r="BO12" s="309" t="s">
        <v>689</v>
      </c>
      <c r="BP12" s="290"/>
      <c r="BQ12" s="309" t="s">
        <v>690</v>
      </c>
      <c r="BR12" s="291"/>
      <c r="BS12" s="289"/>
      <c r="BT12" s="309" t="s">
        <v>689</v>
      </c>
      <c r="BU12" s="290"/>
      <c r="BV12" s="309" t="s">
        <v>690</v>
      </c>
      <c r="BW12" s="291"/>
      <c r="BX12" s="289"/>
      <c r="BY12" s="309" t="s">
        <v>689</v>
      </c>
      <c r="BZ12" s="290"/>
      <c r="CA12" s="309" t="s">
        <v>690</v>
      </c>
      <c r="CB12" s="291"/>
      <c r="CC12" s="289"/>
      <c r="CD12" s="309" t="s">
        <v>689</v>
      </c>
      <c r="CE12" s="290"/>
      <c r="CF12" s="309" t="s">
        <v>690</v>
      </c>
      <c r="CG12" s="291"/>
      <c r="CH12" s="289"/>
      <c r="CI12" s="309" t="s">
        <v>689</v>
      </c>
      <c r="CJ12" s="290"/>
      <c r="CK12" s="309" t="s">
        <v>690</v>
      </c>
      <c r="CL12" s="291"/>
      <c r="CM12" s="203"/>
      <c r="CN12" s="203"/>
      <c r="CO12" s="204"/>
      <c r="CP12" s="313" t="str">
        <f t="shared" si="19"/>
        <v>:.</v>
      </c>
      <c r="CQ12" s="313" t="str">
        <f t="shared" si="20"/>
        <v>:.</v>
      </c>
      <c r="CR12" s="313" t="str">
        <f t="shared" si="21"/>
        <v>:.</v>
      </c>
      <c r="CS12" s="313" t="str">
        <f t="shared" si="22"/>
        <v>:.</v>
      </c>
      <c r="CT12" s="313" t="str">
        <f t="shared" si="23"/>
        <v>:.</v>
      </c>
      <c r="CU12" s="313" t="str">
        <f t="shared" si="24"/>
        <v>:.</v>
      </c>
      <c r="CV12" s="314">
        <f t="shared" si="25"/>
        <v>1</v>
      </c>
      <c r="CW12" s="314">
        <f t="shared" si="26"/>
        <v>1</v>
      </c>
      <c r="CX12" s="314">
        <f t="shared" si="26"/>
        <v>1</v>
      </c>
      <c r="CY12" s="314">
        <f t="shared" si="26"/>
        <v>1</v>
      </c>
      <c r="CZ12" s="314">
        <f t="shared" si="26"/>
        <v>1</v>
      </c>
      <c r="DA12" s="314">
        <f t="shared" si="26"/>
        <v>1</v>
      </c>
      <c r="DB12" s="315">
        <f t="shared" si="28"/>
        <v>6</v>
      </c>
      <c r="DC12" s="37">
        <f t="shared" si="29"/>
        <v>0</v>
      </c>
      <c r="DD12" s="59">
        <f t="shared" si="8"/>
        <v>0</v>
      </c>
      <c r="DE12" s="59">
        <f t="shared" si="9"/>
        <v>0</v>
      </c>
      <c r="DG12" s="371">
        <f aca="true" t="shared" si="30" ref="DG12:DG75">_xlfn.COUNTIFS(AY12,"学生
(資格有り)",CV12,"0")</f>
        <v>0</v>
      </c>
      <c r="DH12" s="371">
        <f aca="true" t="shared" si="31" ref="DH12:DH75">_xlfn.COUNTIFS(AY12,"学生
(資格無し・ｵｰﾌﾟﾝ参加)",CV12,"0")</f>
        <v>0</v>
      </c>
      <c r="DI12" s="371">
        <f aca="true" t="shared" si="32" ref="DI12:DI75">_xlfn.COUNTIFS(AY12,"ｵｰﾌﾟﾝ参加・
一般",CV12,"0")</f>
        <v>0</v>
      </c>
      <c r="DJ12" s="371">
        <f aca="true" t="shared" si="33" ref="DJ12:DJ75">_xlfn.COUNTIFS(AY12,"ｵｰﾌﾟﾝ参加・
高校生",CV12,"0")</f>
        <v>0</v>
      </c>
      <c r="DK12" s="371">
        <f aca="true" t="shared" si="34" ref="DK12:DK75">_xlfn.COUNTIFS(AY12,"ｵｰﾌﾟﾝ参加・
中学生",CV12,"0")</f>
        <v>0</v>
      </c>
      <c r="DL12" s="371">
        <f aca="true" t="shared" si="35" ref="DL12:DL75">_xlfn.COUNTIFS(AY12,"学生
(資格有り)",CW12,"0")</f>
        <v>0</v>
      </c>
      <c r="DM12" s="371">
        <f aca="true" t="shared" si="36" ref="DM12:DM75">_xlfn.COUNTIFS(AY12,"学生
(資格無し・ｵｰﾌﾟﾝ参加)",CW12,"0")</f>
        <v>0</v>
      </c>
      <c r="DN12" s="371">
        <f aca="true" t="shared" si="37" ref="DN12:DN75">_xlfn.COUNTIFS(AY12,"社会人
(ｵｰﾌﾟﾝ参加)",CW12,"0")</f>
        <v>0</v>
      </c>
      <c r="DO12" s="371">
        <f aca="true" t="shared" si="38" ref="DO12:DO75">_xlfn.COUNTIFS(AY12,"高校生
(ｵｰﾌﾟﾝ参加)",CW12,"0")</f>
        <v>0</v>
      </c>
      <c r="DP12" s="371">
        <f aca="true" t="shared" si="39" ref="DP12:DP75">_xlfn.COUNTIFS(AY12,"中学生
(ｵｰﾌﾟﾝ参加)",CW12,"0")</f>
        <v>0</v>
      </c>
      <c r="DQ12" s="371">
        <f aca="true" t="shared" si="40" ref="DQ12:DQ75">_xlfn.COUNTIFS(AY12,"学生
(資格有り)",CX12,"0")</f>
        <v>0</v>
      </c>
      <c r="DR12" s="371">
        <f aca="true" t="shared" si="41" ref="DR12:DR75">_xlfn.COUNTIFS(AY12,"学生
(資格無し・ｵｰﾌﾟﾝ参加)",CX12,"0")</f>
        <v>0</v>
      </c>
      <c r="DS12" s="371">
        <f aca="true" t="shared" si="42" ref="DS12:DS75">_xlfn.COUNTIFS(AY12,"社会人
(ｵｰﾌﾟﾝ参加)",CX12,"0")</f>
        <v>0</v>
      </c>
      <c r="DT12" s="371">
        <f aca="true" t="shared" si="43" ref="DT12:DT75">_xlfn.COUNTIFS(AY12,"高校生
(ｵｰﾌﾟﾝ参加)",CX12,"0")</f>
        <v>0</v>
      </c>
      <c r="DU12" s="371">
        <f aca="true" t="shared" si="44" ref="DU12:DU75">_xlfn.COUNTIFS(AY12,"中学生
(ｵｰﾌﾟﾝ参加)",CX12,"0")</f>
        <v>0</v>
      </c>
      <c r="DV12" s="371">
        <f aca="true" t="shared" si="45" ref="DV12:DV75">_xlfn.COUNTIFS(AY12,"学生
(資格有り)",CY12,"0")</f>
        <v>0</v>
      </c>
      <c r="DW12" s="371">
        <f aca="true" t="shared" si="46" ref="DW12:DW75">_xlfn.COUNTIFS(AY12,"学生
(資格無し・ｵｰﾌﾟﾝ参加)",CY12,"0")</f>
        <v>0</v>
      </c>
      <c r="DX12" s="371">
        <f aca="true" t="shared" si="47" ref="DX12:DX75">_xlfn.COUNTIFS(AY12,"社会人
(ｵｰﾌﾟﾝ参加)",CY12,"0")</f>
        <v>0</v>
      </c>
      <c r="DY12" s="371">
        <f aca="true" t="shared" si="48" ref="DY12:DY75">_xlfn.COUNTIFS(AY12,"高校生
(ｵｰﾌﾟﾝ参加)",CY12,"0")</f>
        <v>0</v>
      </c>
      <c r="DZ12" s="371">
        <f aca="true" t="shared" si="49" ref="DZ12:DZ75">_xlfn.COUNTIFS(AY12,"中学生
(ｵｰﾌﾟﾝ参加)",CY12,"0")</f>
        <v>0</v>
      </c>
      <c r="EA12" s="371">
        <f aca="true" t="shared" si="50" ref="EA12:EA75">_xlfn.COUNTIFS(AY12,"学生
(資格有り)",CZ12,"0")</f>
        <v>0</v>
      </c>
      <c r="EB12" s="371">
        <f aca="true" t="shared" si="51" ref="EB12:EB75">_xlfn.COUNTIFS(AY12,"学生
(資格無し・ｵｰﾌﾟﾝ参加)",CZ12,"0")</f>
        <v>0</v>
      </c>
      <c r="EC12" s="371">
        <f aca="true" t="shared" si="52" ref="EC12:EC75">_xlfn.COUNTIFS(AY12,"社会人
(ｵｰﾌﾟﾝ参加)",CZ12,"0")</f>
        <v>0</v>
      </c>
      <c r="ED12" s="371">
        <f aca="true" t="shared" si="53" ref="ED12:ED75">_xlfn.COUNTIFS(AY12,"高校生
(ｵｰﾌﾟﾝ参加)",CZ12,"0")</f>
        <v>0</v>
      </c>
      <c r="EE12" s="371">
        <f aca="true" t="shared" si="54" ref="EE12:EE75">_xlfn.COUNTIFS(AY12,"中学生
(ｵｰﾌﾟﾝ参加)",CZ12,"0")</f>
        <v>0</v>
      </c>
      <c r="EF12" s="371">
        <f aca="true" t="shared" si="55" ref="EF12:EF75">_xlfn.COUNTIFS(AY12,"学生
(資格有り)",DA12,"0")</f>
        <v>0</v>
      </c>
      <c r="EG12" s="371">
        <f aca="true" t="shared" si="56" ref="EG12:EG75">_xlfn.COUNTIFS(AY12,"学生
(資格無し・ｵｰﾌﾟﾝ参加)",DA12,"0")</f>
        <v>0</v>
      </c>
      <c r="EH12" s="371">
        <f aca="true" t="shared" si="57" ref="EH12:EH75">_xlfn.COUNTIFS(AY12,"社会人
(ｵｰﾌﾟﾝ参加)",DA12,"0")</f>
        <v>0</v>
      </c>
      <c r="EI12" s="371">
        <f aca="true" t="shared" si="58" ref="EI12:EI75">_xlfn.COUNTIFS(AY12,"高校生
(ｵｰﾌﾟﾝ参加)",DA12,"0")</f>
        <v>0</v>
      </c>
      <c r="EJ12" s="371">
        <f aca="true" t="shared" si="59" ref="EJ12:EJ75">_xlfn.COUNTIFS(AY12,"中学生
(ｵｰﾌﾟﾝ参加)",DA12,"0")</f>
        <v>0</v>
      </c>
      <c r="EK12" s="56" t="s">
        <v>698</v>
      </c>
    </row>
    <row r="13" spans="1:141" ht="54" customHeight="1">
      <c r="A13" s="37">
        <f>IF('JLA事務局用　※触らないで下さい'!$A$6="","",'JLA事務局用　※触らないで下さい'!$A$6)</f>
      </c>
      <c r="B13" s="171"/>
      <c r="C13" s="58">
        <f t="shared" si="0"/>
      </c>
      <c r="D13" s="58">
        <f t="shared" si="1"/>
      </c>
      <c r="E13" s="195">
        <f>'JLA事務局用　※触らないで下さい'!$B$6</f>
        <v>0</v>
      </c>
      <c r="F13" s="195">
        <f>'JLA事務局用　※触らないで下さい'!$C$6</f>
        <v>0</v>
      </c>
      <c r="G13" s="37" t="str">
        <f t="shared" si="27"/>
        <v>女</v>
      </c>
      <c r="H13" s="171" t="str">
        <f t="shared" si="10"/>
        <v>1900/01/00</v>
      </c>
      <c r="I13" s="37"/>
      <c r="J13" s="37">
        <f t="shared" si="11"/>
      </c>
      <c r="K13" s="37"/>
      <c r="L13" s="37"/>
      <c r="M13" s="57">
        <f t="shared" si="12"/>
      </c>
      <c r="N13" s="37" t="e">
        <f>JLA事務局用　※触らないで下さい!#REF!</f>
        <v>#REF!</v>
      </c>
      <c r="O13" s="37" t="e">
        <f>JLA事務局用　※触らないで下さい!#REF!</f>
        <v>#REF!</v>
      </c>
      <c r="P13" s="37"/>
      <c r="Q13" s="37"/>
      <c r="R13" s="37">
        <v>1</v>
      </c>
      <c r="S13" s="37" t="str">
        <f t="shared" si="2"/>
        <v>障害物ｽｲﾑ
200m</v>
      </c>
      <c r="T13" s="37" t="str">
        <f t="shared" si="13"/>
        <v>:.</v>
      </c>
      <c r="U13" s="37" t="str">
        <f t="shared" si="3"/>
        <v>ﾏﾈｷﾝｷｬﾘｰ
50m</v>
      </c>
      <c r="V13" s="37" t="str">
        <f t="shared" si="14"/>
        <v>:.</v>
      </c>
      <c r="W13" s="37" t="str">
        <f t="shared" si="4"/>
        <v>ﾚｽｷｭｰﾒﾄﾞﾚｰ100m</v>
      </c>
      <c r="X13" s="37" t="str">
        <f t="shared" si="15"/>
        <v>:.</v>
      </c>
      <c r="Y13" s="37" t="str">
        <f t="shared" si="5"/>
        <v>ﾏﾈｷﾝｷｬﾘｰ･
ｳｨｽﾞﾌｨﾝ
100m</v>
      </c>
      <c r="Z13" s="37" t="str">
        <f t="shared" si="16"/>
        <v>:.</v>
      </c>
      <c r="AA13" s="37" t="str">
        <f t="shared" si="6"/>
        <v>ﾏﾈｷﾝﾄｳ･
ｳｨｽﾞﾌｨﾝ
100m</v>
      </c>
      <c r="AB13" s="37" t="str">
        <f t="shared" si="17"/>
        <v>:.</v>
      </c>
      <c r="AC13" s="37" t="str">
        <f t="shared" si="7"/>
        <v>ｽｰﾊﾟｰﾗｲﾌｾｰﾊﾞｰ
200m</v>
      </c>
      <c r="AD13" s="37" t="str">
        <f t="shared" si="18"/>
        <v>:.</v>
      </c>
      <c r="AE13" s="37" t="e">
        <f>IF(AF13="","",#REF!)</f>
        <v>#REF!</v>
      </c>
      <c r="AF13" s="37" t="e">
        <f>IF(#REF!="","",#REF!)</f>
        <v>#REF!</v>
      </c>
      <c r="AG13" s="37"/>
      <c r="AH13" s="37"/>
      <c r="AI13" s="37"/>
      <c r="AJ13" s="37"/>
      <c r="AK13" s="37"/>
      <c r="AL13" s="37"/>
      <c r="AM13" s="37"/>
      <c r="AN13" s="57" t="s">
        <v>96</v>
      </c>
      <c r="AO13" s="219"/>
      <c r="AP13" s="220"/>
      <c r="AQ13" s="219"/>
      <c r="AR13" s="220"/>
      <c r="AS13" s="37" t="s">
        <v>28</v>
      </c>
      <c r="AT13" s="36"/>
      <c r="AU13" s="36"/>
      <c r="AV13" s="34"/>
      <c r="AW13" s="34"/>
      <c r="AX13" s="34"/>
      <c r="AY13" s="284"/>
      <c r="AZ13" s="37"/>
      <c r="BA13" s="34"/>
      <c r="BB13" s="34"/>
      <c r="BC13" s="35"/>
      <c r="BD13" s="37">
        <f>IF(BC13="","",DATEDIF(BC13,'様式 A-4（チーム情報・チームＰＲ）'!$G$2,"Y"))</f>
      </c>
      <c r="BE13" s="287"/>
      <c r="BF13" s="35"/>
      <c r="BG13" s="34"/>
      <c r="BH13" s="153"/>
      <c r="BI13" s="289"/>
      <c r="BJ13" s="309" t="s">
        <v>689</v>
      </c>
      <c r="BK13" s="290"/>
      <c r="BL13" s="309" t="s">
        <v>690</v>
      </c>
      <c r="BM13" s="291"/>
      <c r="BN13" s="289"/>
      <c r="BO13" s="309" t="s">
        <v>689</v>
      </c>
      <c r="BP13" s="290"/>
      <c r="BQ13" s="309" t="s">
        <v>690</v>
      </c>
      <c r="BR13" s="291"/>
      <c r="BS13" s="289"/>
      <c r="BT13" s="309" t="s">
        <v>689</v>
      </c>
      <c r="BU13" s="290"/>
      <c r="BV13" s="309" t="s">
        <v>690</v>
      </c>
      <c r="BW13" s="291"/>
      <c r="BX13" s="289"/>
      <c r="BY13" s="309" t="s">
        <v>689</v>
      </c>
      <c r="BZ13" s="290"/>
      <c r="CA13" s="309" t="s">
        <v>690</v>
      </c>
      <c r="CB13" s="291"/>
      <c r="CC13" s="289"/>
      <c r="CD13" s="309" t="s">
        <v>689</v>
      </c>
      <c r="CE13" s="290"/>
      <c r="CF13" s="309" t="s">
        <v>690</v>
      </c>
      <c r="CG13" s="291"/>
      <c r="CH13" s="289"/>
      <c r="CI13" s="309" t="s">
        <v>689</v>
      </c>
      <c r="CJ13" s="290"/>
      <c r="CK13" s="309" t="s">
        <v>690</v>
      </c>
      <c r="CL13" s="291"/>
      <c r="CM13" s="203"/>
      <c r="CN13" s="203"/>
      <c r="CO13" s="204"/>
      <c r="CP13" s="313" t="str">
        <f t="shared" si="19"/>
        <v>:.</v>
      </c>
      <c r="CQ13" s="313" t="str">
        <f t="shared" si="20"/>
        <v>:.</v>
      </c>
      <c r="CR13" s="313" t="str">
        <f t="shared" si="21"/>
        <v>:.</v>
      </c>
      <c r="CS13" s="313" t="str">
        <f t="shared" si="22"/>
        <v>:.</v>
      </c>
      <c r="CT13" s="313" t="str">
        <f t="shared" si="23"/>
        <v>:.</v>
      </c>
      <c r="CU13" s="313" t="str">
        <f t="shared" si="24"/>
        <v>:.</v>
      </c>
      <c r="CV13" s="314">
        <f t="shared" si="25"/>
        <v>1</v>
      </c>
      <c r="CW13" s="314">
        <f t="shared" si="26"/>
        <v>1</v>
      </c>
      <c r="CX13" s="314">
        <f t="shared" si="26"/>
        <v>1</v>
      </c>
      <c r="CY13" s="314">
        <f t="shared" si="26"/>
        <v>1</v>
      </c>
      <c r="CZ13" s="314">
        <f t="shared" si="26"/>
        <v>1</v>
      </c>
      <c r="DA13" s="314">
        <f t="shared" si="26"/>
        <v>1</v>
      </c>
      <c r="DB13" s="315">
        <f t="shared" si="28"/>
        <v>6</v>
      </c>
      <c r="DC13" s="37">
        <f t="shared" si="29"/>
        <v>0</v>
      </c>
      <c r="DD13" s="59">
        <f t="shared" si="8"/>
        <v>0</v>
      </c>
      <c r="DE13" s="59">
        <f t="shared" si="9"/>
        <v>0</v>
      </c>
      <c r="DG13" s="371">
        <f t="shared" si="30"/>
        <v>0</v>
      </c>
      <c r="DH13" s="371">
        <f t="shared" si="31"/>
        <v>0</v>
      </c>
      <c r="DI13" s="371">
        <f t="shared" si="32"/>
        <v>0</v>
      </c>
      <c r="DJ13" s="371">
        <f t="shared" si="33"/>
        <v>0</v>
      </c>
      <c r="DK13" s="371">
        <f t="shared" si="34"/>
        <v>0</v>
      </c>
      <c r="DL13" s="371">
        <f t="shared" si="35"/>
        <v>0</v>
      </c>
      <c r="DM13" s="371">
        <f t="shared" si="36"/>
        <v>0</v>
      </c>
      <c r="DN13" s="371">
        <f t="shared" si="37"/>
        <v>0</v>
      </c>
      <c r="DO13" s="371">
        <f t="shared" si="38"/>
        <v>0</v>
      </c>
      <c r="DP13" s="371">
        <f t="shared" si="39"/>
        <v>0</v>
      </c>
      <c r="DQ13" s="371">
        <f t="shared" si="40"/>
        <v>0</v>
      </c>
      <c r="DR13" s="371">
        <f t="shared" si="41"/>
        <v>0</v>
      </c>
      <c r="DS13" s="371">
        <f t="shared" si="42"/>
        <v>0</v>
      </c>
      <c r="DT13" s="371">
        <f t="shared" si="43"/>
        <v>0</v>
      </c>
      <c r="DU13" s="371">
        <f t="shared" si="44"/>
        <v>0</v>
      </c>
      <c r="DV13" s="371">
        <f t="shared" si="45"/>
        <v>0</v>
      </c>
      <c r="DW13" s="371">
        <f t="shared" si="46"/>
        <v>0</v>
      </c>
      <c r="DX13" s="371">
        <f t="shared" si="47"/>
        <v>0</v>
      </c>
      <c r="DY13" s="371">
        <f t="shared" si="48"/>
        <v>0</v>
      </c>
      <c r="DZ13" s="371">
        <f t="shared" si="49"/>
        <v>0</v>
      </c>
      <c r="EA13" s="371">
        <f t="shared" si="50"/>
        <v>0</v>
      </c>
      <c r="EB13" s="371">
        <f t="shared" si="51"/>
        <v>0</v>
      </c>
      <c r="EC13" s="371">
        <f t="shared" si="52"/>
        <v>0</v>
      </c>
      <c r="ED13" s="371">
        <f t="shared" si="53"/>
        <v>0</v>
      </c>
      <c r="EE13" s="371">
        <f t="shared" si="54"/>
        <v>0</v>
      </c>
      <c r="EF13" s="371">
        <f t="shared" si="55"/>
        <v>0</v>
      </c>
      <c r="EG13" s="371">
        <f t="shared" si="56"/>
        <v>0</v>
      </c>
      <c r="EH13" s="371">
        <f t="shared" si="57"/>
        <v>0</v>
      </c>
      <c r="EI13" s="371">
        <f t="shared" si="58"/>
        <v>0</v>
      </c>
      <c r="EJ13" s="371">
        <f t="shared" si="59"/>
        <v>0</v>
      </c>
      <c r="EK13" s="56" t="s">
        <v>699</v>
      </c>
    </row>
    <row r="14" spans="1:141" ht="54" customHeight="1">
      <c r="A14" s="37">
        <f>IF('JLA事務局用　※触らないで下さい'!$A$6="","",'JLA事務局用　※触らないで下さい'!$A$6)</f>
      </c>
      <c r="B14" s="171"/>
      <c r="C14" s="58">
        <f t="shared" si="0"/>
      </c>
      <c r="D14" s="58">
        <f t="shared" si="1"/>
      </c>
      <c r="E14" s="195">
        <f>'JLA事務局用　※触らないで下さい'!$B$6</f>
        <v>0</v>
      </c>
      <c r="F14" s="195">
        <f>'JLA事務局用　※触らないで下さい'!$C$6</f>
        <v>0</v>
      </c>
      <c r="G14" s="37" t="str">
        <f t="shared" si="27"/>
        <v>女</v>
      </c>
      <c r="H14" s="171" t="str">
        <f t="shared" si="10"/>
        <v>1900/01/00</v>
      </c>
      <c r="I14" s="37"/>
      <c r="J14" s="37">
        <f t="shared" si="11"/>
      </c>
      <c r="K14" s="37"/>
      <c r="L14" s="37"/>
      <c r="M14" s="57">
        <f t="shared" si="12"/>
      </c>
      <c r="N14" s="37" t="e">
        <f>JLA事務局用　※触らないで下さい!#REF!</f>
        <v>#REF!</v>
      </c>
      <c r="O14" s="37" t="e">
        <f>JLA事務局用　※触らないで下さい!#REF!</f>
        <v>#REF!</v>
      </c>
      <c r="P14" s="37"/>
      <c r="Q14" s="37"/>
      <c r="R14" s="37">
        <v>1</v>
      </c>
      <c r="S14" s="37" t="str">
        <f t="shared" si="2"/>
        <v>障害物ｽｲﾑ
200m</v>
      </c>
      <c r="T14" s="37" t="str">
        <f t="shared" si="13"/>
        <v>:.</v>
      </c>
      <c r="U14" s="37" t="str">
        <f t="shared" si="3"/>
        <v>ﾏﾈｷﾝｷｬﾘｰ
50m</v>
      </c>
      <c r="V14" s="37" t="str">
        <f t="shared" si="14"/>
        <v>:.</v>
      </c>
      <c r="W14" s="37" t="str">
        <f t="shared" si="4"/>
        <v>ﾚｽｷｭｰﾒﾄﾞﾚｰ100m</v>
      </c>
      <c r="X14" s="37" t="str">
        <f t="shared" si="15"/>
        <v>:.</v>
      </c>
      <c r="Y14" s="37" t="str">
        <f t="shared" si="5"/>
        <v>ﾏﾈｷﾝｷｬﾘｰ･
ｳｨｽﾞﾌｨﾝ
100m</v>
      </c>
      <c r="Z14" s="37" t="str">
        <f t="shared" si="16"/>
        <v>:.</v>
      </c>
      <c r="AA14" s="37" t="str">
        <f t="shared" si="6"/>
        <v>ﾏﾈｷﾝﾄｳ･
ｳｨｽﾞﾌｨﾝ
100m</v>
      </c>
      <c r="AB14" s="37" t="str">
        <f t="shared" si="17"/>
        <v>:.</v>
      </c>
      <c r="AC14" s="37" t="str">
        <f t="shared" si="7"/>
        <v>ｽｰﾊﾟｰﾗｲﾌｾｰﾊﾞｰ
200m</v>
      </c>
      <c r="AD14" s="37" t="str">
        <f t="shared" si="18"/>
        <v>:.</v>
      </c>
      <c r="AE14" s="37" t="e">
        <f>IF(AF14="","",#REF!)</f>
        <v>#REF!</v>
      </c>
      <c r="AF14" s="37" t="e">
        <f>IF(#REF!="","",#REF!)</f>
        <v>#REF!</v>
      </c>
      <c r="AG14" s="37"/>
      <c r="AH14" s="37"/>
      <c r="AI14" s="37"/>
      <c r="AJ14" s="37"/>
      <c r="AK14" s="37"/>
      <c r="AL14" s="37"/>
      <c r="AM14" s="37"/>
      <c r="AN14" s="57" t="s">
        <v>97</v>
      </c>
      <c r="AO14" s="219"/>
      <c r="AP14" s="220"/>
      <c r="AQ14" s="219"/>
      <c r="AR14" s="220"/>
      <c r="AS14" s="37" t="s">
        <v>28</v>
      </c>
      <c r="AT14" s="36"/>
      <c r="AU14" s="36"/>
      <c r="AV14" s="34"/>
      <c r="AW14" s="34"/>
      <c r="AX14" s="34"/>
      <c r="AY14" s="284"/>
      <c r="AZ14" s="37"/>
      <c r="BA14" s="34"/>
      <c r="BB14" s="34"/>
      <c r="BC14" s="35"/>
      <c r="BD14" s="37">
        <f>IF(BC14="","",DATEDIF(BC14,'様式 A-4（チーム情報・チームＰＲ）'!$G$2,"Y"))</f>
      </c>
      <c r="BE14" s="287"/>
      <c r="BF14" s="35"/>
      <c r="BG14" s="34"/>
      <c r="BH14" s="153"/>
      <c r="BI14" s="289"/>
      <c r="BJ14" s="309" t="s">
        <v>689</v>
      </c>
      <c r="BK14" s="290"/>
      <c r="BL14" s="309" t="s">
        <v>690</v>
      </c>
      <c r="BM14" s="291"/>
      <c r="BN14" s="289"/>
      <c r="BO14" s="309" t="s">
        <v>689</v>
      </c>
      <c r="BP14" s="290"/>
      <c r="BQ14" s="309" t="s">
        <v>690</v>
      </c>
      <c r="BR14" s="291"/>
      <c r="BS14" s="289"/>
      <c r="BT14" s="309" t="s">
        <v>689</v>
      </c>
      <c r="BU14" s="290"/>
      <c r="BV14" s="309" t="s">
        <v>690</v>
      </c>
      <c r="BW14" s="291"/>
      <c r="BX14" s="289"/>
      <c r="BY14" s="309" t="s">
        <v>689</v>
      </c>
      <c r="BZ14" s="290"/>
      <c r="CA14" s="309" t="s">
        <v>690</v>
      </c>
      <c r="CB14" s="291"/>
      <c r="CC14" s="289"/>
      <c r="CD14" s="309" t="s">
        <v>689</v>
      </c>
      <c r="CE14" s="290"/>
      <c r="CF14" s="309" t="s">
        <v>690</v>
      </c>
      <c r="CG14" s="291"/>
      <c r="CH14" s="289"/>
      <c r="CI14" s="309" t="s">
        <v>689</v>
      </c>
      <c r="CJ14" s="290"/>
      <c r="CK14" s="309" t="s">
        <v>690</v>
      </c>
      <c r="CL14" s="291"/>
      <c r="CM14" s="203"/>
      <c r="CN14" s="203"/>
      <c r="CO14" s="204"/>
      <c r="CP14" s="313" t="str">
        <f t="shared" si="19"/>
        <v>:.</v>
      </c>
      <c r="CQ14" s="313" t="str">
        <f t="shared" si="20"/>
        <v>:.</v>
      </c>
      <c r="CR14" s="313" t="str">
        <f t="shared" si="21"/>
        <v>:.</v>
      </c>
      <c r="CS14" s="313" t="str">
        <f t="shared" si="22"/>
        <v>:.</v>
      </c>
      <c r="CT14" s="313" t="str">
        <f t="shared" si="23"/>
        <v>:.</v>
      </c>
      <c r="CU14" s="313" t="str">
        <f t="shared" si="24"/>
        <v>:.</v>
      </c>
      <c r="CV14" s="314">
        <f t="shared" si="25"/>
        <v>1</v>
      </c>
      <c r="CW14" s="314">
        <f t="shared" si="26"/>
        <v>1</v>
      </c>
      <c r="CX14" s="314">
        <f t="shared" si="26"/>
        <v>1</v>
      </c>
      <c r="CY14" s="314">
        <f t="shared" si="26"/>
        <v>1</v>
      </c>
      <c r="CZ14" s="314">
        <f t="shared" si="26"/>
        <v>1</v>
      </c>
      <c r="DA14" s="314">
        <f t="shared" si="26"/>
        <v>1</v>
      </c>
      <c r="DB14" s="315">
        <f t="shared" si="28"/>
        <v>6</v>
      </c>
      <c r="DC14" s="37">
        <f t="shared" si="29"/>
        <v>0</v>
      </c>
      <c r="DD14" s="59">
        <f t="shared" si="8"/>
        <v>0</v>
      </c>
      <c r="DE14" s="59">
        <f t="shared" si="9"/>
        <v>0</v>
      </c>
      <c r="DG14" s="371">
        <f t="shared" si="30"/>
        <v>0</v>
      </c>
      <c r="DH14" s="371">
        <f t="shared" si="31"/>
        <v>0</v>
      </c>
      <c r="DI14" s="371">
        <f t="shared" si="32"/>
        <v>0</v>
      </c>
      <c r="DJ14" s="371">
        <f t="shared" si="33"/>
        <v>0</v>
      </c>
      <c r="DK14" s="371">
        <f t="shared" si="34"/>
        <v>0</v>
      </c>
      <c r="DL14" s="371">
        <f t="shared" si="35"/>
        <v>0</v>
      </c>
      <c r="DM14" s="371">
        <f t="shared" si="36"/>
        <v>0</v>
      </c>
      <c r="DN14" s="371">
        <f t="shared" si="37"/>
        <v>0</v>
      </c>
      <c r="DO14" s="371">
        <f t="shared" si="38"/>
        <v>0</v>
      </c>
      <c r="DP14" s="371">
        <f t="shared" si="39"/>
        <v>0</v>
      </c>
      <c r="DQ14" s="371">
        <f t="shared" si="40"/>
        <v>0</v>
      </c>
      <c r="DR14" s="371">
        <f t="shared" si="41"/>
        <v>0</v>
      </c>
      <c r="DS14" s="371">
        <f t="shared" si="42"/>
        <v>0</v>
      </c>
      <c r="DT14" s="371">
        <f t="shared" si="43"/>
        <v>0</v>
      </c>
      <c r="DU14" s="371">
        <f t="shared" si="44"/>
        <v>0</v>
      </c>
      <c r="DV14" s="371">
        <f t="shared" si="45"/>
        <v>0</v>
      </c>
      <c r="DW14" s="371">
        <f t="shared" si="46"/>
        <v>0</v>
      </c>
      <c r="DX14" s="371">
        <f t="shared" si="47"/>
        <v>0</v>
      </c>
      <c r="DY14" s="371">
        <f t="shared" si="48"/>
        <v>0</v>
      </c>
      <c r="DZ14" s="371">
        <f t="shared" si="49"/>
        <v>0</v>
      </c>
      <c r="EA14" s="371">
        <f t="shared" si="50"/>
        <v>0</v>
      </c>
      <c r="EB14" s="371">
        <f t="shared" si="51"/>
        <v>0</v>
      </c>
      <c r="EC14" s="371">
        <f t="shared" si="52"/>
        <v>0</v>
      </c>
      <c r="ED14" s="371">
        <f t="shared" si="53"/>
        <v>0</v>
      </c>
      <c r="EE14" s="371">
        <f t="shared" si="54"/>
        <v>0</v>
      </c>
      <c r="EF14" s="371">
        <f t="shared" si="55"/>
        <v>0</v>
      </c>
      <c r="EG14" s="371">
        <f t="shared" si="56"/>
        <v>0</v>
      </c>
      <c r="EH14" s="371">
        <f t="shared" si="57"/>
        <v>0</v>
      </c>
      <c r="EI14" s="371">
        <f t="shared" si="58"/>
        <v>0</v>
      </c>
      <c r="EJ14" s="371">
        <f t="shared" si="59"/>
        <v>0</v>
      </c>
      <c r="EK14" s="56" t="s">
        <v>700</v>
      </c>
    </row>
    <row r="15" spans="1:141" ht="54" customHeight="1">
      <c r="A15" s="37">
        <f>IF('JLA事務局用　※触らないで下さい'!$A$6="","",'JLA事務局用　※触らないで下さい'!$A$6)</f>
      </c>
      <c r="B15" s="171"/>
      <c r="C15" s="58">
        <f t="shared" si="0"/>
      </c>
      <c r="D15" s="58">
        <f t="shared" si="1"/>
      </c>
      <c r="E15" s="195">
        <f>'JLA事務局用　※触らないで下さい'!$B$6</f>
        <v>0</v>
      </c>
      <c r="F15" s="195">
        <f>'JLA事務局用　※触らないで下さい'!$C$6</f>
        <v>0</v>
      </c>
      <c r="G15" s="37" t="str">
        <f t="shared" si="27"/>
        <v>女</v>
      </c>
      <c r="H15" s="171" t="str">
        <f t="shared" si="10"/>
        <v>1900/01/00</v>
      </c>
      <c r="I15" s="37"/>
      <c r="J15" s="37">
        <f t="shared" si="11"/>
      </c>
      <c r="K15" s="37"/>
      <c r="L15" s="37"/>
      <c r="M15" s="57">
        <f t="shared" si="12"/>
      </c>
      <c r="N15" s="37" t="e">
        <f>JLA事務局用　※触らないで下さい!#REF!</f>
        <v>#REF!</v>
      </c>
      <c r="O15" s="37" t="e">
        <f>JLA事務局用　※触らないで下さい!#REF!</f>
        <v>#REF!</v>
      </c>
      <c r="P15" s="37"/>
      <c r="Q15" s="37"/>
      <c r="R15" s="37">
        <v>1</v>
      </c>
      <c r="S15" s="37" t="str">
        <f t="shared" si="2"/>
        <v>障害物ｽｲﾑ
200m</v>
      </c>
      <c r="T15" s="37" t="str">
        <f t="shared" si="13"/>
        <v>:.</v>
      </c>
      <c r="U15" s="37" t="str">
        <f t="shared" si="3"/>
        <v>ﾏﾈｷﾝｷｬﾘｰ
50m</v>
      </c>
      <c r="V15" s="37" t="str">
        <f t="shared" si="14"/>
        <v>:.</v>
      </c>
      <c r="W15" s="37" t="str">
        <f t="shared" si="4"/>
        <v>ﾚｽｷｭｰﾒﾄﾞﾚｰ100m</v>
      </c>
      <c r="X15" s="37" t="str">
        <f t="shared" si="15"/>
        <v>:.</v>
      </c>
      <c r="Y15" s="37" t="str">
        <f t="shared" si="5"/>
        <v>ﾏﾈｷﾝｷｬﾘｰ･
ｳｨｽﾞﾌｨﾝ
100m</v>
      </c>
      <c r="Z15" s="37" t="str">
        <f t="shared" si="16"/>
        <v>:.</v>
      </c>
      <c r="AA15" s="37" t="str">
        <f t="shared" si="6"/>
        <v>ﾏﾈｷﾝﾄｳ･
ｳｨｽﾞﾌｨﾝ
100m</v>
      </c>
      <c r="AB15" s="37" t="str">
        <f t="shared" si="17"/>
        <v>:.</v>
      </c>
      <c r="AC15" s="37" t="str">
        <f t="shared" si="7"/>
        <v>ｽｰﾊﾟｰﾗｲﾌｾｰﾊﾞｰ
200m</v>
      </c>
      <c r="AD15" s="37" t="str">
        <f t="shared" si="18"/>
        <v>:.</v>
      </c>
      <c r="AE15" s="37" t="e">
        <f>IF(AF15="","",#REF!)</f>
        <v>#REF!</v>
      </c>
      <c r="AF15" s="37" t="e">
        <f>IF(#REF!="","",#REF!)</f>
        <v>#REF!</v>
      </c>
      <c r="AG15" s="37"/>
      <c r="AH15" s="37"/>
      <c r="AI15" s="37"/>
      <c r="AJ15" s="37"/>
      <c r="AK15" s="37"/>
      <c r="AL15" s="37"/>
      <c r="AM15" s="37"/>
      <c r="AN15" s="57" t="s">
        <v>98</v>
      </c>
      <c r="AO15" s="219"/>
      <c r="AP15" s="220"/>
      <c r="AQ15" s="219"/>
      <c r="AR15" s="220"/>
      <c r="AS15" s="37" t="s">
        <v>28</v>
      </c>
      <c r="AT15" s="36"/>
      <c r="AU15" s="36"/>
      <c r="AV15" s="34"/>
      <c r="AW15" s="34"/>
      <c r="AX15" s="34"/>
      <c r="AY15" s="284"/>
      <c r="AZ15" s="37"/>
      <c r="BA15" s="34"/>
      <c r="BB15" s="34"/>
      <c r="BC15" s="35"/>
      <c r="BD15" s="37">
        <f>IF(BC15="","",DATEDIF(BC15,'様式 A-4（チーム情報・チームＰＲ）'!$G$2,"Y"))</f>
      </c>
      <c r="BE15" s="287"/>
      <c r="BF15" s="35"/>
      <c r="BG15" s="34"/>
      <c r="BH15" s="153"/>
      <c r="BI15" s="289"/>
      <c r="BJ15" s="309" t="s">
        <v>689</v>
      </c>
      <c r="BK15" s="290"/>
      <c r="BL15" s="309" t="s">
        <v>690</v>
      </c>
      <c r="BM15" s="291"/>
      <c r="BN15" s="289"/>
      <c r="BO15" s="309" t="s">
        <v>689</v>
      </c>
      <c r="BP15" s="290"/>
      <c r="BQ15" s="309" t="s">
        <v>690</v>
      </c>
      <c r="BR15" s="291"/>
      <c r="BS15" s="289"/>
      <c r="BT15" s="309" t="s">
        <v>689</v>
      </c>
      <c r="BU15" s="290"/>
      <c r="BV15" s="309" t="s">
        <v>690</v>
      </c>
      <c r="BW15" s="291"/>
      <c r="BX15" s="289"/>
      <c r="BY15" s="309" t="s">
        <v>689</v>
      </c>
      <c r="BZ15" s="290"/>
      <c r="CA15" s="309" t="s">
        <v>690</v>
      </c>
      <c r="CB15" s="291"/>
      <c r="CC15" s="289"/>
      <c r="CD15" s="309" t="s">
        <v>689</v>
      </c>
      <c r="CE15" s="290"/>
      <c r="CF15" s="309" t="s">
        <v>690</v>
      </c>
      <c r="CG15" s="291"/>
      <c r="CH15" s="289"/>
      <c r="CI15" s="309" t="s">
        <v>689</v>
      </c>
      <c r="CJ15" s="290"/>
      <c r="CK15" s="309" t="s">
        <v>690</v>
      </c>
      <c r="CL15" s="291"/>
      <c r="CM15" s="203"/>
      <c r="CN15" s="203"/>
      <c r="CO15" s="204"/>
      <c r="CP15" s="313" t="str">
        <f t="shared" si="19"/>
        <v>:.</v>
      </c>
      <c r="CQ15" s="313" t="str">
        <f t="shared" si="20"/>
        <v>:.</v>
      </c>
      <c r="CR15" s="313" t="str">
        <f t="shared" si="21"/>
        <v>:.</v>
      </c>
      <c r="CS15" s="313" t="str">
        <f t="shared" si="22"/>
        <v>:.</v>
      </c>
      <c r="CT15" s="313" t="str">
        <f t="shared" si="23"/>
        <v>:.</v>
      </c>
      <c r="CU15" s="313" t="str">
        <f t="shared" si="24"/>
        <v>:.</v>
      </c>
      <c r="CV15" s="314">
        <f t="shared" si="25"/>
        <v>1</v>
      </c>
      <c r="CW15" s="314">
        <f t="shared" si="26"/>
        <v>1</v>
      </c>
      <c r="CX15" s="314">
        <f t="shared" si="26"/>
        <v>1</v>
      </c>
      <c r="CY15" s="314">
        <f t="shared" si="26"/>
        <v>1</v>
      </c>
      <c r="CZ15" s="314">
        <f t="shared" si="26"/>
        <v>1</v>
      </c>
      <c r="DA15" s="314">
        <f t="shared" si="26"/>
        <v>1</v>
      </c>
      <c r="DB15" s="315">
        <f t="shared" si="28"/>
        <v>6</v>
      </c>
      <c r="DC15" s="37">
        <f t="shared" si="29"/>
        <v>0</v>
      </c>
      <c r="DD15" s="59">
        <f t="shared" si="8"/>
        <v>0</v>
      </c>
      <c r="DE15" s="59">
        <f t="shared" si="9"/>
        <v>0</v>
      </c>
      <c r="DG15" s="371">
        <f t="shared" si="30"/>
        <v>0</v>
      </c>
      <c r="DH15" s="371">
        <f t="shared" si="31"/>
        <v>0</v>
      </c>
      <c r="DI15" s="371">
        <f t="shared" si="32"/>
        <v>0</v>
      </c>
      <c r="DJ15" s="371">
        <f t="shared" si="33"/>
        <v>0</v>
      </c>
      <c r="DK15" s="371">
        <f t="shared" si="34"/>
        <v>0</v>
      </c>
      <c r="DL15" s="371">
        <f t="shared" si="35"/>
        <v>0</v>
      </c>
      <c r="DM15" s="371">
        <f t="shared" si="36"/>
        <v>0</v>
      </c>
      <c r="DN15" s="371">
        <f t="shared" si="37"/>
        <v>0</v>
      </c>
      <c r="DO15" s="371">
        <f t="shared" si="38"/>
        <v>0</v>
      </c>
      <c r="DP15" s="371">
        <f t="shared" si="39"/>
        <v>0</v>
      </c>
      <c r="DQ15" s="371">
        <f t="shared" si="40"/>
        <v>0</v>
      </c>
      <c r="DR15" s="371">
        <f t="shared" si="41"/>
        <v>0</v>
      </c>
      <c r="DS15" s="371">
        <f t="shared" si="42"/>
        <v>0</v>
      </c>
      <c r="DT15" s="371">
        <f t="shared" si="43"/>
        <v>0</v>
      </c>
      <c r="DU15" s="371">
        <f t="shared" si="44"/>
        <v>0</v>
      </c>
      <c r="DV15" s="371">
        <f t="shared" si="45"/>
        <v>0</v>
      </c>
      <c r="DW15" s="371">
        <f t="shared" si="46"/>
        <v>0</v>
      </c>
      <c r="DX15" s="371">
        <f t="shared" si="47"/>
        <v>0</v>
      </c>
      <c r="DY15" s="371">
        <f t="shared" si="48"/>
        <v>0</v>
      </c>
      <c r="DZ15" s="371">
        <f t="shared" si="49"/>
        <v>0</v>
      </c>
      <c r="EA15" s="371">
        <f t="shared" si="50"/>
        <v>0</v>
      </c>
      <c r="EB15" s="371">
        <f t="shared" si="51"/>
        <v>0</v>
      </c>
      <c r="EC15" s="371">
        <f t="shared" si="52"/>
        <v>0</v>
      </c>
      <c r="ED15" s="371">
        <f t="shared" si="53"/>
        <v>0</v>
      </c>
      <c r="EE15" s="371">
        <f t="shared" si="54"/>
        <v>0</v>
      </c>
      <c r="EF15" s="371">
        <f t="shared" si="55"/>
        <v>0</v>
      </c>
      <c r="EG15" s="371">
        <f t="shared" si="56"/>
        <v>0</v>
      </c>
      <c r="EH15" s="371">
        <f t="shared" si="57"/>
        <v>0</v>
      </c>
      <c r="EI15" s="371">
        <f t="shared" si="58"/>
        <v>0</v>
      </c>
      <c r="EJ15" s="371">
        <f t="shared" si="59"/>
        <v>0</v>
      </c>
      <c r="EK15" s="56" t="s">
        <v>701</v>
      </c>
    </row>
    <row r="16" spans="1:141" ht="54" customHeight="1">
      <c r="A16" s="37">
        <f>IF('JLA事務局用　※触らないで下さい'!$A$6="","",'JLA事務局用　※触らないで下さい'!$A$6)</f>
      </c>
      <c r="B16" s="171"/>
      <c r="C16" s="58">
        <f t="shared" si="0"/>
      </c>
      <c r="D16" s="58">
        <f t="shared" si="1"/>
      </c>
      <c r="E16" s="195">
        <f>'JLA事務局用　※触らないで下さい'!$B$6</f>
        <v>0</v>
      </c>
      <c r="F16" s="195">
        <f>'JLA事務局用　※触らないで下さい'!$C$6</f>
        <v>0</v>
      </c>
      <c r="G16" s="37" t="str">
        <f t="shared" si="27"/>
        <v>女</v>
      </c>
      <c r="H16" s="171" t="str">
        <f t="shared" si="10"/>
        <v>1900/01/00</v>
      </c>
      <c r="I16" s="37"/>
      <c r="J16" s="37">
        <f t="shared" si="11"/>
      </c>
      <c r="K16" s="37"/>
      <c r="L16" s="37"/>
      <c r="M16" s="57">
        <f t="shared" si="12"/>
      </c>
      <c r="N16" s="37" t="e">
        <f>JLA事務局用　※触らないで下さい!#REF!</f>
        <v>#REF!</v>
      </c>
      <c r="O16" s="37" t="e">
        <f>JLA事務局用　※触らないで下さい!#REF!</f>
        <v>#REF!</v>
      </c>
      <c r="P16" s="37"/>
      <c r="Q16" s="37"/>
      <c r="R16" s="37">
        <v>1</v>
      </c>
      <c r="S16" s="37" t="str">
        <f t="shared" si="2"/>
        <v>障害物ｽｲﾑ
200m</v>
      </c>
      <c r="T16" s="37" t="str">
        <f t="shared" si="13"/>
        <v>:.</v>
      </c>
      <c r="U16" s="37" t="str">
        <f t="shared" si="3"/>
        <v>ﾏﾈｷﾝｷｬﾘｰ
50m</v>
      </c>
      <c r="V16" s="37" t="str">
        <f t="shared" si="14"/>
        <v>:.</v>
      </c>
      <c r="W16" s="37" t="str">
        <f t="shared" si="4"/>
        <v>ﾚｽｷｭｰﾒﾄﾞﾚｰ100m</v>
      </c>
      <c r="X16" s="37" t="str">
        <f t="shared" si="15"/>
        <v>:.</v>
      </c>
      <c r="Y16" s="37" t="str">
        <f t="shared" si="5"/>
        <v>ﾏﾈｷﾝｷｬﾘｰ･
ｳｨｽﾞﾌｨﾝ
100m</v>
      </c>
      <c r="Z16" s="37" t="str">
        <f t="shared" si="16"/>
        <v>:.</v>
      </c>
      <c r="AA16" s="37" t="str">
        <f t="shared" si="6"/>
        <v>ﾏﾈｷﾝﾄｳ･
ｳｨｽﾞﾌｨﾝ
100m</v>
      </c>
      <c r="AB16" s="37" t="str">
        <f t="shared" si="17"/>
        <v>:.</v>
      </c>
      <c r="AC16" s="37" t="str">
        <f t="shared" si="7"/>
        <v>ｽｰﾊﾟｰﾗｲﾌｾｰﾊﾞｰ
200m</v>
      </c>
      <c r="AD16" s="37" t="str">
        <f t="shared" si="18"/>
        <v>:.</v>
      </c>
      <c r="AE16" s="37" t="e">
        <f>IF(AF16="","",#REF!)</f>
        <v>#REF!</v>
      </c>
      <c r="AF16" s="37" t="e">
        <f>IF(#REF!="","",#REF!)</f>
        <v>#REF!</v>
      </c>
      <c r="AG16" s="37"/>
      <c r="AH16" s="37"/>
      <c r="AI16" s="37"/>
      <c r="AJ16" s="37"/>
      <c r="AK16" s="37"/>
      <c r="AL16" s="37"/>
      <c r="AM16" s="37"/>
      <c r="AN16" s="57" t="s">
        <v>99</v>
      </c>
      <c r="AO16" s="219"/>
      <c r="AP16" s="220"/>
      <c r="AQ16" s="219"/>
      <c r="AR16" s="220"/>
      <c r="AS16" s="37" t="s">
        <v>28</v>
      </c>
      <c r="AT16" s="36"/>
      <c r="AU16" s="36"/>
      <c r="AV16" s="34"/>
      <c r="AW16" s="34"/>
      <c r="AX16" s="34"/>
      <c r="AY16" s="284"/>
      <c r="AZ16" s="37"/>
      <c r="BA16" s="34"/>
      <c r="BB16" s="34"/>
      <c r="BC16" s="35"/>
      <c r="BD16" s="37">
        <f>IF(BC16="","",DATEDIF(BC16,'様式 A-4（チーム情報・チームＰＲ）'!$G$2,"Y"))</f>
      </c>
      <c r="BE16" s="287"/>
      <c r="BF16" s="35"/>
      <c r="BG16" s="34"/>
      <c r="BH16" s="153"/>
      <c r="BI16" s="289"/>
      <c r="BJ16" s="309" t="s">
        <v>689</v>
      </c>
      <c r="BK16" s="290"/>
      <c r="BL16" s="309" t="s">
        <v>690</v>
      </c>
      <c r="BM16" s="291"/>
      <c r="BN16" s="289"/>
      <c r="BO16" s="309" t="s">
        <v>689</v>
      </c>
      <c r="BP16" s="290"/>
      <c r="BQ16" s="309" t="s">
        <v>690</v>
      </c>
      <c r="BR16" s="291"/>
      <c r="BS16" s="289"/>
      <c r="BT16" s="309" t="s">
        <v>689</v>
      </c>
      <c r="BU16" s="290"/>
      <c r="BV16" s="309" t="s">
        <v>690</v>
      </c>
      <c r="BW16" s="291"/>
      <c r="BX16" s="289"/>
      <c r="BY16" s="309" t="s">
        <v>689</v>
      </c>
      <c r="BZ16" s="290"/>
      <c r="CA16" s="309" t="s">
        <v>690</v>
      </c>
      <c r="CB16" s="291"/>
      <c r="CC16" s="289"/>
      <c r="CD16" s="309" t="s">
        <v>689</v>
      </c>
      <c r="CE16" s="290"/>
      <c r="CF16" s="309" t="s">
        <v>690</v>
      </c>
      <c r="CG16" s="291"/>
      <c r="CH16" s="289"/>
      <c r="CI16" s="309" t="s">
        <v>689</v>
      </c>
      <c r="CJ16" s="290"/>
      <c r="CK16" s="309" t="s">
        <v>690</v>
      </c>
      <c r="CL16" s="291"/>
      <c r="CM16" s="203"/>
      <c r="CN16" s="203"/>
      <c r="CO16" s="204"/>
      <c r="CP16" s="313" t="str">
        <f t="shared" si="19"/>
        <v>:.</v>
      </c>
      <c r="CQ16" s="313" t="str">
        <f t="shared" si="20"/>
        <v>:.</v>
      </c>
      <c r="CR16" s="313" t="str">
        <f t="shared" si="21"/>
        <v>:.</v>
      </c>
      <c r="CS16" s="313" t="str">
        <f t="shared" si="22"/>
        <v>:.</v>
      </c>
      <c r="CT16" s="313" t="str">
        <f t="shared" si="23"/>
        <v>:.</v>
      </c>
      <c r="CU16" s="313" t="str">
        <f t="shared" si="24"/>
        <v>:.</v>
      </c>
      <c r="CV16" s="314">
        <f t="shared" si="25"/>
        <v>1</v>
      </c>
      <c r="CW16" s="314">
        <f t="shared" si="26"/>
        <v>1</v>
      </c>
      <c r="CX16" s="314">
        <f t="shared" si="26"/>
        <v>1</v>
      </c>
      <c r="CY16" s="314">
        <f t="shared" si="26"/>
        <v>1</v>
      </c>
      <c r="CZ16" s="314">
        <f t="shared" si="26"/>
        <v>1</v>
      </c>
      <c r="DA16" s="314">
        <f t="shared" si="26"/>
        <v>1</v>
      </c>
      <c r="DB16" s="315">
        <f t="shared" si="28"/>
        <v>6</v>
      </c>
      <c r="DC16" s="37">
        <f t="shared" si="29"/>
        <v>0</v>
      </c>
      <c r="DD16" s="59">
        <f t="shared" si="8"/>
        <v>0</v>
      </c>
      <c r="DE16" s="59">
        <f t="shared" si="9"/>
        <v>0</v>
      </c>
      <c r="DG16" s="371">
        <f t="shared" si="30"/>
        <v>0</v>
      </c>
      <c r="DH16" s="371">
        <f t="shared" si="31"/>
        <v>0</v>
      </c>
      <c r="DI16" s="371">
        <f t="shared" si="32"/>
        <v>0</v>
      </c>
      <c r="DJ16" s="371">
        <f t="shared" si="33"/>
        <v>0</v>
      </c>
      <c r="DK16" s="371">
        <f t="shared" si="34"/>
        <v>0</v>
      </c>
      <c r="DL16" s="371">
        <f t="shared" si="35"/>
        <v>0</v>
      </c>
      <c r="DM16" s="371">
        <f t="shared" si="36"/>
        <v>0</v>
      </c>
      <c r="DN16" s="371">
        <f t="shared" si="37"/>
        <v>0</v>
      </c>
      <c r="DO16" s="371">
        <f t="shared" si="38"/>
        <v>0</v>
      </c>
      <c r="DP16" s="371">
        <f t="shared" si="39"/>
        <v>0</v>
      </c>
      <c r="DQ16" s="371">
        <f t="shared" si="40"/>
        <v>0</v>
      </c>
      <c r="DR16" s="371">
        <f t="shared" si="41"/>
        <v>0</v>
      </c>
      <c r="DS16" s="371">
        <f t="shared" si="42"/>
        <v>0</v>
      </c>
      <c r="DT16" s="371">
        <f t="shared" si="43"/>
        <v>0</v>
      </c>
      <c r="DU16" s="371">
        <f t="shared" si="44"/>
        <v>0</v>
      </c>
      <c r="DV16" s="371">
        <f t="shared" si="45"/>
        <v>0</v>
      </c>
      <c r="DW16" s="371">
        <f t="shared" si="46"/>
        <v>0</v>
      </c>
      <c r="DX16" s="371">
        <f t="shared" si="47"/>
        <v>0</v>
      </c>
      <c r="DY16" s="371">
        <f t="shared" si="48"/>
        <v>0</v>
      </c>
      <c r="DZ16" s="371">
        <f t="shared" si="49"/>
        <v>0</v>
      </c>
      <c r="EA16" s="371">
        <f t="shared" si="50"/>
        <v>0</v>
      </c>
      <c r="EB16" s="371">
        <f t="shared" si="51"/>
        <v>0</v>
      </c>
      <c r="EC16" s="371">
        <f t="shared" si="52"/>
        <v>0</v>
      </c>
      <c r="ED16" s="371">
        <f t="shared" si="53"/>
        <v>0</v>
      </c>
      <c r="EE16" s="371">
        <f t="shared" si="54"/>
        <v>0</v>
      </c>
      <c r="EF16" s="371">
        <f t="shared" si="55"/>
        <v>0</v>
      </c>
      <c r="EG16" s="371">
        <f t="shared" si="56"/>
        <v>0</v>
      </c>
      <c r="EH16" s="371">
        <f t="shared" si="57"/>
        <v>0</v>
      </c>
      <c r="EI16" s="371">
        <f t="shared" si="58"/>
        <v>0</v>
      </c>
      <c r="EJ16" s="371">
        <f t="shared" si="59"/>
        <v>0</v>
      </c>
      <c r="EK16" s="56" t="s">
        <v>702</v>
      </c>
    </row>
    <row r="17" spans="1:141" ht="54" customHeight="1">
      <c r="A17" s="37">
        <f>IF('JLA事務局用　※触らないで下さい'!$A$6="","",'JLA事務局用　※触らないで下さい'!$A$6)</f>
      </c>
      <c r="B17" s="171"/>
      <c r="C17" s="58">
        <f t="shared" si="0"/>
      </c>
      <c r="D17" s="58">
        <f t="shared" si="1"/>
      </c>
      <c r="E17" s="195">
        <f>'JLA事務局用　※触らないで下さい'!$B$6</f>
        <v>0</v>
      </c>
      <c r="F17" s="195">
        <f>'JLA事務局用　※触らないで下さい'!$C$6</f>
        <v>0</v>
      </c>
      <c r="G17" s="37" t="str">
        <f t="shared" si="27"/>
        <v>女</v>
      </c>
      <c r="H17" s="171" t="str">
        <f t="shared" si="10"/>
        <v>1900/01/00</v>
      </c>
      <c r="I17" s="37"/>
      <c r="J17" s="37">
        <f t="shared" si="11"/>
      </c>
      <c r="K17" s="37"/>
      <c r="L17" s="37"/>
      <c r="M17" s="57">
        <f t="shared" si="12"/>
      </c>
      <c r="N17" s="37" t="e">
        <f>JLA事務局用　※触らないで下さい!#REF!</f>
        <v>#REF!</v>
      </c>
      <c r="O17" s="37" t="e">
        <f>JLA事務局用　※触らないで下さい!#REF!</f>
        <v>#REF!</v>
      </c>
      <c r="P17" s="37"/>
      <c r="Q17" s="37"/>
      <c r="R17" s="37">
        <v>1</v>
      </c>
      <c r="S17" s="37" t="str">
        <f t="shared" si="2"/>
        <v>障害物ｽｲﾑ
200m</v>
      </c>
      <c r="T17" s="37" t="str">
        <f t="shared" si="13"/>
        <v>:.</v>
      </c>
      <c r="U17" s="37" t="str">
        <f t="shared" si="3"/>
        <v>ﾏﾈｷﾝｷｬﾘｰ
50m</v>
      </c>
      <c r="V17" s="37" t="str">
        <f t="shared" si="14"/>
        <v>:.</v>
      </c>
      <c r="W17" s="37" t="str">
        <f t="shared" si="4"/>
        <v>ﾚｽｷｭｰﾒﾄﾞﾚｰ100m</v>
      </c>
      <c r="X17" s="37" t="str">
        <f t="shared" si="15"/>
        <v>:.</v>
      </c>
      <c r="Y17" s="37" t="str">
        <f t="shared" si="5"/>
        <v>ﾏﾈｷﾝｷｬﾘｰ･
ｳｨｽﾞﾌｨﾝ
100m</v>
      </c>
      <c r="Z17" s="37" t="str">
        <f t="shared" si="16"/>
        <v>:.</v>
      </c>
      <c r="AA17" s="37" t="str">
        <f t="shared" si="6"/>
        <v>ﾏﾈｷﾝﾄｳ･
ｳｨｽﾞﾌｨﾝ
100m</v>
      </c>
      <c r="AB17" s="37" t="str">
        <f t="shared" si="17"/>
        <v>:.</v>
      </c>
      <c r="AC17" s="37" t="str">
        <f t="shared" si="7"/>
        <v>ｽｰﾊﾟｰﾗｲﾌｾｰﾊﾞｰ
200m</v>
      </c>
      <c r="AD17" s="37" t="str">
        <f t="shared" si="18"/>
        <v>:.</v>
      </c>
      <c r="AE17" s="37" t="e">
        <f>IF(AF17="","",#REF!)</f>
        <v>#REF!</v>
      </c>
      <c r="AF17" s="37" t="e">
        <f>IF(#REF!="","",#REF!)</f>
        <v>#REF!</v>
      </c>
      <c r="AG17" s="37"/>
      <c r="AH17" s="37"/>
      <c r="AI17" s="37"/>
      <c r="AJ17" s="37"/>
      <c r="AK17" s="37"/>
      <c r="AL17" s="37"/>
      <c r="AM17" s="37"/>
      <c r="AN17" s="57" t="s">
        <v>100</v>
      </c>
      <c r="AO17" s="219"/>
      <c r="AP17" s="220"/>
      <c r="AQ17" s="219"/>
      <c r="AR17" s="220"/>
      <c r="AS17" s="37" t="s">
        <v>28</v>
      </c>
      <c r="AT17" s="36"/>
      <c r="AU17" s="36"/>
      <c r="AV17" s="34"/>
      <c r="AW17" s="34"/>
      <c r="AX17" s="34"/>
      <c r="AY17" s="284"/>
      <c r="AZ17" s="37"/>
      <c r="BA17" s="34"/>
      <c r="BB17" s="34"/>
      <c r="BC17" s="35"/>
      <c r="BD17" s="37">
        <f>IF(BC17="","",DATEDIF(BC17,'様式 A-4（チーム情報・チームＰＲ）'!$G$2,"Y"))</f>
      </c>
      <c r="BE17" s="287"/>
      <c r="BF17" s="35"/>
      <c r="BG17" s="34"/>
      <c r="BH17" s="153"/>
      <c r="BI17" s="289"/>
      <c r="BJ17" s="309" t="s">
        <v>689</v>
      </c>
      <c r="BK17" s="290"/>
      <c r="BL17" s="309" t="s">
        <v>690</v>
      </c>
      <c r="BM17" s="291"/>
      <c r="BN17" s="289"/>
      <c r="BO17" s="309" t="s">
        <v>689</v>
      </c>
      <c r="BP17" s="290"/>
      <c r="BQ17" s="309" t="s">
        <v>690</v>
      </c>
      <c r="BR17" s="291"/>
      <c r="BS17" s="289"/>
      <c r="BT17" s="309" t="s">
        <v>689</v>
      </c>
      <c r="BU17" s="290"/>
      <c r="BV17" s="309" t="s">
        <v>690</v>
      </c>
      <c r="BW17" s="291"/>
      <c r="BX17" s="289"/>
      <c r="BY17" s="309" t="s">
        <v>689</v>
      </c>
      <c r="BZ17" s="290"/>
      <c r="CA17" s="309" t="s">
        <v>690</v>
      </c>
      <c r="CB17" s="291"/>
      <c r="CC17" s="289"/>
      <c r="CD17" s="309" t="s">
        <v>689</v>
      </c>
      <c r="CE17" s="290"/>
      <c r="CF17" s="309" t="s">
        <v>690</v>
      </c>
      <c r="CG17" s="291"/>
      <c r="CH17" s="289"/>
      <c r="CI17" s="309" t="s">
        <v>689</v>
      </c>
      <c r="CJ17" s="290"/>
      <c r="CK17" s="309" t="s">
        <v>690</v>
      </c>
      <c r="CL17" s="291"/>
      <c r="CM17" s="203"/>
      <c r="CN17" s="203"/>
      <c r="CO17" s="204"/>
      <c r="CP17" s="313" t="str">
        <f t="shared" si="19"/>
        <v>:.</v>
      </c>
      <c r="CQ17" s="313" t="str">
        <f t="shared" si="20"/>
        <v>:.</v>
      </c>
      <c r="CR17" s="313" t="str">
        <f t="shared" si="21"/>
        <v>:.</v>
      </c>
      <c r="CS17" s="313" t="str">
        <f t="shared" si="22"/>
        <v>:.</v>
      </c>
      <c r="CT17" s="313" t="str">
        <f t="shared" si="23"/>
        <v>:.</v>
      </c>
      <c r="CU17" s="313" t="str">
        <f t="shared" si="24"/>
        <v>:.</v>
      </c>
      <c r="CV17" s="314">
        <f t="shared" si="25"/>
        <v>1</v>
      </c>
      <c r="CW17" s="314">
        <f t="shared" si="26"/>
        <v>1</v>
      </c>
      <c r="CX17" s="314">
        <f t="shared" si="26"/>
        <v>1</v>
      </c>
      <c r="CY17" s="314">
        <f t="shared" si="26"/>
        <v>1</v>
      </c>
      <c r="CZ17" s="314">
        <f t="shared" si="26"/>
        <v>1</v>
      </c>
      <c r="DA17" s="314">
        <f t="shared" si="26"/>
        <v>1</v>
      </c>
      <c r="DB17" s="315">
        <f t="shared" si="28"/>
        <v>6</v>
      </c>
      <c r="DC17" s="37">
        <f t="shared" si="29"/>
        <v>0</v>
      </c>
      <c r="DD17" s="59">
        <f t="shared" si="8"/>
        <v>0</v>
      </c>
      <c r="DE17" s="59">
        <f t="shared" si="9"/>
        <v>0</v>
      </c>
      <c r="DG17" s="371">
        <f t="shared" si="30"/>
        <v>0</v>
      </c>
      <c r="DH17" s="371">
        <f t="shared" si="31"/>
        <v>0</v>
      </c>
      <c r="DI17" s="371">
        <f t="shared" si="32"/>
        <v>0</v>
      </c>
      <c r="DJ17" s="371">
        <f t="shared" si="33"/>
        <v>0</v>
      </c>
      <c r="DK17" s="371">
        <f t="shared" si="34"/>
        <v>0</v>
      </c>
      <c r="DL17" s="371">
        <f t="shared" si="35"/>
        <v>0</v>
      </c>
      <c r="DM17" s="371">
        <f t="shared" si="36"/>
        <v>0</v>
      </c>
      <c r="DN17" s="371">
        <f t="shared" si="37"/>
        <v>0</v>
      </c>
      <c r="DO17" s="371">
        <f t="shared" si="38"/>
        <v>0</v>
      </c>
      <c r="DP17" s="371">
        <f t="shared" si="39"/>
        <v>0</v>
      </c>
      <c r="DQ17" s="371">
        <f t="shared" si="40"/>
        <v>0</v>
      </c>
      <c r="DR17" s="371">
        <f t="shared" si="41"/>
        <v>0</v>
      </c>
      <c r="DS17" s="371">
        <f t="shared" si="42"/>
        <v>0</v>
      </c>
      <c r="DT17" s="371">
        <f t="shared" si="43"/>
        <v>0</v>
      </c>
      <c r="DU17" s="371">
        <f t="shared" si="44"/>
        <v>0</v>
      </c>
      <c r="DV17" s="371">
        <f t="shared" si="45"/>
        <v>0</v>
      </c>
      <c r="DW17" s="371">
        <f t="shared" si="46"/>
        <v>0</v>
      </c>
      <c r="DX17" s="371">
        <f t="shared" si="47"/>
        <v>0</v>
      </c>
      <c r="DY17" s="371">
        <f t="shared" si="48"/>
        <v>0</v>
      </c>
      <c r="DZ17" s="371">
        <f t="shared" si="49"/>
        <v>0</v>
      </c>
      <c r="EA17" s="371">
        <f t="shared" si="50"/>
        <v>0</v>
      </c>
      <c r="EB17" s="371">
        <f t="shared" si="51"/>
        <v>0</v>
      </c>
      <c r="EC17" s="371">
        <f t="shared" si="52"/>
        <v>0</v>
      </c>
      <c r="ED17" s="371">
        <f t="shared" si="53"/>
        <v>0</v>
      </c>
      <c r="EE17" s="371">
        <f t="shared" si="54"/>
        <v>0</v>
      </c>
      <c r="EF17" s="371">
        <f t="shared" si="55"/>
        <v>0</v>
      </c>
      <c r="EG17" s="371">
        <f t="shared" si="56"/>
        <v>0</v>
      </c>
      <c r="EH17" s="371">
        <f t="shared" si="57"/>
        <v>0</v>
      </c>
      <c r="EI17" s="371">
        <f t="shared" si="58"/>
        <v>0</v>
      </c>
      <c r="EJ17" s="371">
        <f t="shared" si="59"/>
        <v>0</v>
      </c>
      <c r="EK17" s="56" t="s">
        <v>703</v>
      </c>
    </row>
    <row r="18" spans="1:141" ht="54" customHeight="1">
      <c r="A18" s="37">
        <f>IF('JLA事務局用　※触らないで下さい'!$A$6="","",'JLA事務局用　※触らないで下さい'!$A$6)</f>
      </c>
      <c r="B18" s="171"/>
      <c r="C18" s="58">
        <f t="shared" si="0"/>
      </c>
      <c r="D18" s="58">
        <f t="shared" si="1"/>
      </c>
      <c r="E18" s="195">
        <f>'JLA事務局用　※触らないで下さい'!$B$6</f>
        <v>0</v>
      </c>
      <c r="F18" s="195">
        <f>'JLA事務局用　※触らないで下さい'!$C$6</f>
        <v>0</v>
      </c>
      <c r="G18" s="37" t="str">
        <f t="shared" si="27"/>
        <v>女</v>
      </c>
      <c r="H18" s="171" t="str">
        <f t="shared" si="10"/>
        <v>1900/01/00</v>
      </c>
      <c r="I18" s="37"/>
      <c r="J18" s="37">
        <f t="shared" si="11"/>
      </c>
      <c r="K18" s="37"/>
      <c r="L18" s="37"/>
      <c r="M18" s="57">
        <f t="shared" si="12"/>
      </c>
      <c r="N18" s="37" t="e">
        <f>JLA事務局用　※触らないで下さい!#REF!</f>
        <v>#REF!</v>
      </c>
      <c r="O18" s="37" t="e">
        <f>JLA事務局用　※触らないで下さい!#REF!</f>
        <v>#REF!</v>
      </c>
      <c r="P18" s="37"/>
      <c r="Q18" s="37"/>
      <c r="R18" s="37">
        <v>1</v>
      </c>
      <c r="S18" s="37" t="str">
        <f t="shared" si="2"/>
        <v>障害物ｽｲﾑ
200m</v>
      </c>
      <c r="T18" s="37" t="str">
        <f t="shared" si="13"/>
        <v>:.</v>
      </c>
      <c r="U18" s="37" t="str">
        <f t="shared" si="3"/>
        <v>ﾏﾈｷﾝｷｬﾘｰ
50m</v>
      </c>
      <c r="V18" s="37" t="str">
        <f t="shared" si="14"/>
        <v>:.</v>
      </c>
      <c r="W18" s="37" t="str">
        <f t="shared" si="4"/>
        <v>ﾚｽｷｭｰﾒﾄﾞﾚｰ100m</v>
      </c>
      <c r="X18" s="37" t="str">
        <f t="shared" si="15"/>
        <v>:.</v>
      </c>
      <c r="Y18" s="37" t="str">
        <f t="shared" si="5"/>
        <v>ﾏﾈｷﾝｷｬﾘｰ･
ｳｨｽﾞﾌｨﾝ
100m</v>
      </c>
      <c r="Z18" s="37" t="str">
        <f t="shared" si="16"/>
        <v>:.</v>
      </c>
      <c r="AA18" s="37" t="str">
        <f t="shared" si="6"/>
        <v>ﾏﾈｷﾝﾄｳ･
ｳｨｽﾞﾌｨﾝ
100m</v>
      </c>
      <c r="AB18" s="37" t="str">
        <f t="shared" si="17"/>
        <v>:.</v>
      </c>
      <c r="AC18" s="37" t="str">
        <f t="shared" si="7"/>
        <v>ｽｰﾊﾟｰﾗｲﾌｾｰﾊﾞｰ
200m</v>
      </c>
      <c r="AD18" s="37" t="str">
        <f t="shared" si="18"/>
        <v>:.</v>
      </c>
      <c r="AE18" s="37" t="e">
        <f>IF(AF18="","",#REF!)</f>
        <v>#REF!</v>
      </c>
      <c r="AF18" s="37" t="e">
        <f>IF(#REF!="","",#REF!)</f>
        <v>#REF!</v>
      </c>
      <c r="AG18" s="37"/>
      <c r="AH18" s="37"/>
      <c r="AI18" s="37"/>
      <c r="AJ18" s="37"/>
      <c r="AK18" s="37"/>
      <c r="AL18" s="37"/>
      <c r="AM18" s="37"/>
      <c r="AN18" s="57" t="s">
        <v>101</v>
      </c>
      <c r="AO18" s="219"/>
      <c r="AP18" s="220"/>
      <c r="AQ18" s="219"/>
      <c r="AR18" s="220"/>
      <c r="AS18" s="37" t="s">
        <v>28</v>
      </c>
      <c r="AT18" s="36"/>
      <c r="AU18" s="36"/>
      <c r="AV18" s="34"/>
      <c r="AW18" s="34"/>
      <c r="AX18" s="34"/>
      <c r="AY18" s="284"/>
      <c r="AZ18" s="37"/>
      <c r="BA18" s="34"/>
      <c r="BB18" s="34"/>
      <c r="BC18" s="35"/>
      <c r="BD18" s="37">
        <f>IF(BC18="","",DATEDIF(BC18,'様式 A-4（チーム情報・チームＰＲ）'!$G$2,"Y"))</f>
      </c>
      <c r="BE18" s="287"/>
      <c r="BF18" s="35"/>
      <c r="BG18" s="34"/>
      <c r="BH18" s="153"/>
      <c r="BI18" s="289"/>
      <c r="BJ18" s="309" t="s">
        <v>689</v>
      </c>
      <c r="BK18" s="290"/>
      <c r="BL18" s="309" t="s">
        <v>690</v>
      </c>
      <c r="BM18" s="291"/>
      <c r="BN18" s="289"/>
      <c r="BO18" s="309" t="s">
        <v>689</v>
      </c>
      <c r="BP18" s="290"/>
      <c r="BQ18" s="309" t="s">
        <v>690</v>
      </c>
      <c r="BR18" s="291"/>
      <c r="BS18" s="289"/>
      <c r="BT18" s="309" t="s">
        <v>689</v>
      </c>
      <c r="BU18" s="290"/>
      <c r="BV18" s="309" t="s">
        <v>690</v>
      </c>
      <c r="BW18" s="291"/>
      <c r="BX18" s="289"/>
      <c r="BY18" s="309" t="s">
        <v>689</v>
      </c>
      <c r="BZ18" s="290"/>
      <c r="CA18" s="309" t="s">
        <v>690</v>
      </c>
      <c r="CB18" s="291"/>
      <c r="CC18" s="289"/>
      <c r="CD18" s="309" t="s">
        <v>689</v>
      </c>
      <c r="CE18" s="290"/>
      <c r="CF18" s="309" t="s">
        <v>690</v>
      </c>
      <c r="CG18" s="291"/>
      <c r="CH18" s="289"/>
      <c r="CI18" s="309" t="s">
        <v>689</v>
      </c>
      <c r="CJ18" s="290"/>
      <c r="CK18" s="309" t="s">
        <v>690</v>
      </c>
      <c r="CL18" s="291"/>
      <c r="CM18" s="203"/>
      <c r="CN18" s="203"/>
      <c r="CO18" s="204"/>
      <c r="CP18" s="313" t="str">
        <f t="shared" si="19"/>
        <v>:.</v>
      </c>
      <c r="CQ18" s="313" t="str">
        <f t="shared" si="20"/>
        <v>:.</v>
      </c>
      <c r="CR18" s="313" t="str">
        <f t="shared" si="21"/>
        <v>:.</v>
      </c>
      <c r="CS18" s="313" t="str">
        <f t="shared" si="22"/>
        <v>:.</v>
      </c>
      <c r="CT18" s="313" t="str">
        <f t="shared" si="23"/>
        <v>:.</v>
      </c>
      <c r="CU18" s="313" t="str">
        <f t="shared" si="24"/>
        <v>:.</v>
      </c>
      <c r="CV18" s="314">
        <f t="shared" si="25"/>
        <v>1</v>
      </c>
      <c r="CW18" s="314">
        <f t="shared" si="26"/>
        <v>1</v>
      </c>
      <c r="CX18" s="314">
        <f t="shared" si="26"/>
        <v>1</v>
      </c>
      <c r="CY18" s="314">
        <f t="shared" si="26"/>
        <v>1</v>
      </c>
      <c r="CZ18" s="314">
        <f t="shared" si="26"/>
        <v>1</v>
      </c>
      <c r="DA18" s="314">
        <f t="shared" si="26"/>
        <v>1</v>
      </c>
      <c r="DB18" s="315">
        <f t="shared" si="28"/>
        <v>6</v>
      </c>
      <c r="DC18" s="37">
        <f t="shared" si="29"/>
        <v>0</v>
      </c>
      <c r="DD18" s="59">
        <f t="shared" si="8"/>
        <v>0</v>
      </c>
      <c r="DE18" s="59">
        <f t="shared" si="9"/>
        <v>0</v>
      </c>
      <c r="DG18" s="371">
        <f t="shared" si="30"/>
        <v>0</v>
      </c>
      <c r="DH18" s="371">
        <f t="shared" si="31"/>
        <v>0</v>
      </c>
      <c r="DI18" s="371">
        <f t="shared" si="32"/>
        <v>0</v>
      </c>
      <c r="DJ18" s="371">
        <f t="shared" si="33"/>
        <v>0</v>
      </c>
      <c r="DK18" s="371">
        <f t="shared" si="34"/>
        <v>0</v>
      </c>
      <c r="DL18" s="371">
        <f t="shared" si="35"/>
        <v>0</v>
      </c>
      <c r="DM18" s="371">
        <f t="shared" si="36"/>
        <v>0</v>
      </c>
      <c r="DN18" s="371">
        <f t="shared" si="37"/>
        <v>0</v>
      </c>
      <c r="DO18" s="371">
        <f t="shared" si="38"/>
        <v>0</v>
      </c>
      <c r="DP18" s="371">
        <f t="shared" si="39"/>
        <v>0</v>
      </c>
      <c r="DQ18" s="371">
        <f t="shared" si="40"/>
        <v>0</v>
      </c>
      <c r="DR18" s="371">
        <f t="shared" si="41"/>
        <v>0</v>
      </c>
      <c r="DS18" s="371">
        <f t="shared" si="42"/>
        <v>0</v>
      </c>
      <c r="DT18" s="371">
        <f t="shared" si="43"/>
        <v>0</v>
      </c>
      <c r="DU18" s="371">
        <f t="shared" si="44"/>
        <v>0</v>
      </c>
      <c r="DV18" s="371">
        <f t="shared" si="45"/>
        <v>0</v>
      </c>
      <c r="DW18" s="371">
        <f t="shared" si="46"/>
        <v>0</v>
      </c>
      <c r="DX18" s="371">
        <f t="shared" si="47"/>
        <v>0</v>
      </c>
      <c r="DY18" s="371">
        <f t="shared" si="48"/>
        <v>0</v>
      </c>
      <c r="DZ18" s="371">
        <f t="shared" si="49"/>
        <v>0</v>
      </c>
      <c r="EA18" s="371">
        <f t="shared" si="50"/>
        <v>0</v>
      </c>
      <c r="EB18" s="371">
        <f t="shared" si="51"/>
        <v>0</v>
      </c>
      <c r="EC18" s="371">
        <f t="shared" si="52"/>
        <v>0</v>
      </c>
      <c r="ED18" s="371">
        <f t="shared" si="53"/>
        <v>0</v>
      </c>
      <c r="EE18" s="371">
        <f t="shared" si="54"/>
        <v>0</v>
      </c>
      <c r="EF18" s="371">
        <f t="shared" si="55"/>
        <v>0</v>
      </c>
      <c r="EG18" s="371">
        <f t="shared" si="56"/>
        <v>0</v>
      </c>
      <c r="EH18" s="371">
        <f t="shared" si="57"/>
        <v>0</v>
      </c>
      <c r="EI18" s="371">
        <f t="shared" si="58"/>
        <v>0</v>
      </c>
      <c r="EJ18" s="371">
        <f t="shared" si="59"/>
        <v>0</v>
      </c>
      <c r="EK18" s="56" t="s">
        <v>704</v>
      </c>
    </row>
    <row r="19" spans="1:141" ht="54" customHeight="1">
      <c r="A19" s="37">
        <f>IF('JLA事務局用　※触らないで下さい'!$A$6="","",'JLA事務局用　※触らないで下さい'!$A$6)</f>
      </c>
      <c r="B19" s="171"/>
      <c r="C19" s="58">
        <f t="shared" si="0"/>
      </c>
      <c r="D19" s="58">
        <f t="shared" si="1"/>
      </c>
      <c r="E19" s="195">
        <f>'JLA事務局用　※触らないで下さい'!$B$6</f>
        <v>0</v>
      </c>
      <c r="F19" s="195">
        <f>'JLA事務局用　※触らないで下さい'!$C$6</f>
        <v>0</v>
      </c>
      <c r="G19" s="37" t="str">
        <f t="shared" si="27"/>
        <v>女</v>
      </c>
      <c r="H19" s="171" t="str">
        <f t="shared" si="10"/>
        <v>1900/01/00</v>
      </c>
      <c r="I19" s="37"/>
      <c r="J19" s="37">
        <f t="shared" si="11"/>
      </c>
      <c r="K19" s="37"/>
      <c r="L19" s="37"/>
      <c r="M19" s="57">
        <f t="shared" si="12"/>
      </c>
      <c r="N19" s="37" t="e">
        <f>JLA事務局用　※触らないで下さい!#REF!</f>
        <v>#REF!</v>
      </c>
      <c r="O19" s="37" t="e">
        <f>JLA事務局用　※触らないで下さい!#REF!</f>
        <v>#REF!</v>
      </c>
      <c r="P19" s="37"/>
      <c r="Q19" s="37"/>
      <c r="R19" s="37">
        <v>1</v>
      </c>
      <c r="S19" s="37" t="str">
        <f t="shared" si="2"/>
        <v>障害物ｽｲﾑ
200m</v>
      </c>
      <c r="T19" s="37" t="str">
        <f t="shared" si="13"/>
        <v>:.</v>
      </c>
      <c r="U19" s="37" t="str">
        <f t="shared" si="3"/>
        <v>ﾏﾈｷﾝｷｬﾘｰ
50m</v>
      </c>
      <c r="V19" s="37" t="str">
        <f t="shared" si="14"/>
        <v>:.</v>
      </c>
      <c r="W19" s="37" t="str">
        <f t="shared" si="4"/>
        <v>ﾚｽｷｭｰﾒﾄﾞﾚｰ100m</v>
      </c>
      <c r="X19" s="37" t="str">
        <f t="shared" si="15"/>
        <v>:.</v>
      </c>
      <c r="Y19" s="37" t="str">
        <f t="shared" si="5"/>
        <v>ﾏﾈｷﾝｷｬﾘｰ･
ｳｨｽﾞﾌｨﾝ
100m</v>
      </c>
      <c r="Z19" s="37" t="str">
        <f t="shared" si="16"/>
        <v>:.</v>
      </c>
      <c r="AA19" s="37" t="str">
        <f t="shared" si="6"/>
        <v>ﾏﾈｷﾝﾄｳ･
ｳｨｽﾞﾌｨﾝ
100m</v>
      </c>
      <c r="AB19" s="37" t="str">
        <f t="shared" si="17"/>
        <v>:.</v>
      </c>
      <c r="AC19" s="37" t="str">
        <f t="shared" si="7"/>
        <v>ｽｰﾊﾟｰﾗｲﾌｾｰﾊﾞｰ
200m</v>
      </c>
      <c r="AD19" s="37" t="str">
        <f t="shared" si="18"/>
        <v>:.</v>
      </c>
      <c r="AE19" s="37" t="e">
        <f>IF(AF19="","",#REF!)</f>
        <v>#REF!</v>
      </c>
      <c r="AF19" s="37" t="e">
        <f>IF(#REF!="","",#REF!)</f>
        <v>#REF!</v>
      </c>
      <c r="AG19" s="37"/>
      <c r="AH19" s="37"/>
      <c r="AI19" s="37"/>
      <c r="AJ19" s="37"/>
      <c r="AK19" s="37"/>
      <c r="AL19" s="37"/>
      <c r="AM19" s="37"/>
      <c r="AN19" s="57" t="s">
        <v>102</v>
      </c>
      <c r="AO19" s="219"/>
      <c r="AP19" s="220"/>
      <c r="AQ19" s="219"/>
      <c r="AR19" s="220"/>
      <c r="AS19" s="37" t="s">
        <v>28</v>
      </c>
      <c r="AT19" s="36"/>
      <c r="AU19" s="36"/>
      <c r="AV19" s="34"/>
      <c r="AW19" s="34"/>
      <c r="AX19" s="34"/>
      <c r="AY19" s="284"/>
      <c r="AZ19" s="37"/>
      <c r="BA19" s="34"/>
      <c r="BB19" s="34"/>
      <c r="BC19" s="35"/>
      <c r="BD19" s="37">
        <f>IF(BC19="","",DATEDIF(BC19,'様式 A-4（チーム情報・チームＰＲ）'!$G$2,"Y"))</f>
      </c>
      <c r="BE19" s="287"/>
      <c r="BF19" s="35"/>
      <c r="BG19" s="34"/>
      <c r="BH19" s="153"/>
      <c r="BI19" s="289"/>
      <c r="BJ19" s="309" t="s">
        <v>689</v>
      </c>
      <c r="BK19" s="290"/>
      <c r="BL19" s="309" t="s">
        <v>690</v>
      </c>
      <c r="BM19" s="291"/>
      <c r="BN19" s="289"/>
      <c r="BO19" s="309" t="s">
        <v>689</v>
      </c>
      <c r="BP19" s="290"/>
      <c r="BQ19" s="309" t="s">
        <v>690</v>
      </c>
      <c r="BR19" s="291"/>
      <c r="BS19" s="289"/>
      <c r="BT19" s="309" t="s">
        <v>689</v>
      </c>
      <c r="BU19" s="290"/>
      <c r="BV19" s="309" t="s">
        <v>690</v>
      </c>
      <c r="BW19" s="291"/>
      <c r="BX19" s="289"/>
      <c r="BY19" s="309" t="s">
        <v>689</v>
      </c>
      <c r="BZ19" s="290"/>
      <c r="CA19" s="309" t="s">
        <v>690</v>
      </c>
      <c r="CB19" s="291"/>
      <c r="CC19" s="289"/>
      <c r="CD19" s="309" t="s">
        <v>689</v>
      </c>
      <c r="CE19" s="290"/>
      <c r="CF19" s="309" t="s">
        <v>690</v>
      </c>
      <c r="CG19" s="291"/>
      <c r="CH19" s="289"/>
      <c r="CI19" s="309" t="s">
        <v>689</v>
      </c>
      <c r="CJ19" s="290"/>
      <c r="CK19" s="309" t="s">
        <v>690</v>
      </c>
      <c r="CL19" s="291"/>
      <c r="CM19" s="203"/>
      <c r="CN19" s="203"/>
      <c r="CO19" s="204"/>
      <c r="CP19" s="313" t="str">
        <f t="shared" si="19"/>
        <v>:.</v>
      </c>
      <c r="CQ19" s="313" t="str">
        <f t="shared" si="20"/>
        <v>:.</v>
      </c>
      <c r="CR19" s="313" t="str">
        <f t="shared" si="21"/>
        <v>:.</v>
      </c>
      <c r="CS19" s="313" t="str">
        <f t="shared" si="22"/>
        <v>:.</v>
      </c>
      <c r="CT19" s="313" t="str">
        <f t="shared" si="23"/>
        <v>:.</v>
      </c>
      <c r="CU19" s="313" t="str">
        <f t="shared" si="24"/>
        <v>:.</v>
      </c>
      <c r="CV19" s="314">
        <f t="shared" si="25"/>
        <v>1</v>
      </c>
      <c r="CW19" s="314">
        <f t="shared" si="26"/>
        <v>1</v>
      </c>
      <c r="CX19" s="314">
        <f t="shared" si="26"/>
        <v>1</v>
      </c>
      <c r="CY19" s="314">
        <f t="shared" si="26"/>
        <v>1</v>
      </c>
      <c r="CZ19" s="314">
        <f t="shared" si="26"/>
        <v>1</v>
      </c>
      <c r="DA19" s="314">
        <f t="shared" si="26"/>
        <v>1</v>
      </c>
      <c r="DB19" s="315">
        <f t="shared" si="28"/>
        <v>6</v>
      </c>
      <c r="DC19" s="37">
        <f t="shared" si="29"/>
        <v>0</v>
      </c>
      <c r="DD19" s="59">
        <f t="shared" si="8"/>
        <v>0</v>
      </c>
      <c r="DE19" s="59">
        <f t="shared" si="9"/>
        <v>0</v>
      </c>
      <c r="DG19" s="371">
        <f t="shared" si="30"/>
        <v>0</v>
      </c>
      <c r="DH19" s="371">
        <f t="shared" si="31"/>
        <v>0</v>
      </c>
      <c r="DI19" s="371">
        <f t="shared" si="32"/>
        <v>0</v>
      </c>
      <c r="DJ19" s="371">
        <f t="shared" si="33"/>
        <v>0</v>
      </c>
      <c r="DK19" s="371">
        <f t="shared" si="34"/>
        <v>0</v>
      </c>
      <c r="DL19" s="371">
        <f t="shared" si="35"/>
        <v>0</v>
      </c>
      <c r="DM19" s="371">
        <f t="shared" si="36"/>
        <v>0</v>
      </c>
      <c r="DN19" s="371">
        <f t="shared" si="37"/>
        <v>0</v>
      </c>
      <c r="DO19" s="371">
        <f t="shared" si="38"/>
        <v>0</v>
      </c>
      <c r="DP19" s="371">
        <f t="shared" si="39"/>
        <v>0</v>
      </c>
      <c r="DQ19" s="371">
        <f t="shared" si="40"/>
        <v>0</v>
      </c>
      <c r="DR19" s="371">
        <f t="shared" si="41"/>
        <v>0</v>
      </c>
      <c r="DS19" s="371">
        <f t="shared" si="42"/>
        <v>0</v>
      </c>
      <c r="DT19" s="371">
        <f t="shared" si="43"/>
        <v>0</v>
      </c>
      <c r="DU19" s="371">
        <f t="shared" si="44"/>
        <v>0</v>
      </c>
      <c r="DV19" s="371">
        <f t="shared" si="45"/>
        <v>0</v>
      </c>
      <c r="DW19" s="371">
        <f t="shared" si="46"/>
        <v>0</v>
      </c>
      <c r="DX19" s="371">
        <f t="shared" si="47"/>
        <v>0</v>
      </c>
      <c r="DY19" s="371">
        <f t="shared" si="48"/>
        <v>0</v>
      </c>
      <c r="DZ19" s="371">
        <f t="shared" si="49"/>
        <v>0</v>
      </c>
      <c r="EA19" s="371">
        <f t="shared" si="50"/>
        <v>0</v>
      </c>
      <c r="EB19" s="371">
        <f t="shared" si="51"/>
        <v>0</v>
      </c>
      <c r="EC19" s="371">
        <f t="shared" si="52"/>
        <v>0</v>
      </c>
      <c r="ED19" s="371">
        <f t="shared" si="53"/>
        <v>0</v>
      </c>
      <c r="EE19" s="371">
        <f t="shared" si="54"/>
        <v>0</v>
      </c>
      <c r="EF19" s="371">
        <f t="shared" si="55"/>
        <v>0</v>
      </c>
      <c r="EG19" s="371">
        <f t="shared" si="56"/>
        <v>0</v>
      </c>
      <c r="EH19" s="371">
        <f t="shared" si="57"/>
        <v>0</v>
      </c>
      <c r="EI19" s="371">
        <f t="shared" si="58"/>
        <v>0</v>
      </c>
      <c r="EJ19" s="371">
        <f t="shared" si="59"/>
        <v>0</v>
      </c>
      <c r="EK19" s="56" t="s">
        <v>705</v>
      </c>
    </row>
    <row r="20" spans="1:141" ht="54" customHeight="1">
      <c r="A20" s="37">
        <f>IF('JLA事務局用　※触らないで下さい'!$A$6="","",'JLA事務局用　※触らないで下さい'!$A$6)</f>
      </c>
      <c r="B20" s="171"/>
      <c r="C20" s="58">
        <f t="shared" si="0"/>
      </c>
      <c r="D20" s="58">
        <f t="shared" si="1"/>
      </c>
      <c r="E20" s="195">
        <f>'JLA事務局用　※触らないで下さい'!$B$6</f>
        <v>0</v>
      </c>
      <c r="F20" s="195">
        <f>'JLA事務局用　※触らないで下さい'!$C$6</f>
        <v>0</v>
      </c>
      <c r="G20" s="37" t="str">
        <f t="shared" si="27"/>
        <v>女</v>
      </c>
      <c r="H20" s="171" t="str">
        <f t="shared" si="10"/>
        <v>1900/01/00</v>
      </c>
      <c r="I20" s="37"/>
      <c r="J20" s="37">
        <f t="shared" si="11"/>
      </c>
      <c r="K20" s="37"/>
      <c r="L20" s="37"/>
      <c r="M20" s="57">
        <f t="shared" si="12"/>
      </c>
      <c r="N20" s="37" t="e">
        <f>JLA事務局用　※触らないで下さい!#REF!</f>
        <v>#REF!</v>
      </c>
      <c r="O20" s="37" t="e">
        <f>JLA事務局用　※触らないで下さい!#REF!</f>
        <v>#REF!</v>
      </c>
      <c r="P20" s="37"/>
      <c r="Q20" s="37"/>
      <c r="R20" s="37">
        <v>1</v>
      </c>
      <c r="S20" s="37" t="str">
        <f t="shared" si="2"/>
        <v>障害物ｽｲﾑ
200m</v>
      </c>
      <c r="T20" s="37" t="str">
        <f t="shared" si="13"/>
        <v>:.</v>
      </c>
      <c r="U20" s="37" t="str">
        <f t="shared" si="3"/>
        <v>ﾏﾈｷﾝｷｬﾘｰ
50m</v>
      </c>
      <c r="V20" s="37" t="str">
        <f t="shared" si="14"/>
        <v>:.</v>
      </c>
      <c r="W20" s="37" t="str">
        <f t="shared" si="4"/>
        <v>ﾚｽｷｭｰﾒﾄﾞﾚｰ100m</v>
      </c>
      <c r="X20" s="37" t="str">
        <f t="shared" si="15"/>
        <v>:.</v>
      </c>
      <c r="Y20" s="37" t="str">
        <f t="shared" si="5"/>
        <v>ﾏﾈｷﾝｷｬﾘｰ･
ｳｨｽﾞﾌｨﾝ
100m</v>
      </c>
      <c r="Z20" s="37" t="str">
        <f t="shared" si="16"/>
        <v>:.</v>
      </c>
      <c r="AA20" s="37" t="str">
        <f t="shared" si="6"/>
        <v>ﾏﾈｷﾝﾄｳ･
ｳｨｽﾞﾌｨﾝ
100m</v>
      </c>
      <c r="AB20" s="37" t="str">
        <f t="shared" si="17"/>
        <v>:.</v>
      </c>
      <c r="AC20" s="37" t="str">
        <f t="shared" si="7"/>
        <v>ｽｰﾊﾟｰﾗｲﾌｾｰﾊﾞｰ
200m</v>
      </c>
      <c r="AD20" s="37" t="str">
        <f t="shared" si="18"/>
        <v>:.</v>
      </c>
      <c r="AE20" s="37" t="e">
        <f>IF(AF20="","",#REF!)</f>
        <v>#REF!</v>
      </c>
      <c r="AF20" s="37" t="e">
        <f>IF(#REF!="","",#REF!)</f>
        <v>#REF!</v>
      </c>
      <c r="AG20" s="37"/>
      <c r="AH20" s="37"/>
      <c r="AI20" s="37"/>
      <c r="AJ20" s="37"/>
      <c r="AK20" s="37"/>
      <c r="AL20" s="37"/>
      <c r="AM20" s="37"/>
      <c r="AN20" s="57" t="s">
        <v>103</v>
      </c>
      <c r="AO20" s="219"/>
      <c r="AP20" s="220"/>
      <c r="AQ20" s="219"/>
      <c r="AR20" s="220"/>
      <c r="AS20" s="37" t="s">
        <v>28</v>
      </c>
      <c r="AT20" s="36"/>
      <c r="AU20" s="36"/>
      <c r="AV20" s="34"/>
      <c r="AW20" s="34"/>
      <c r="AX20" s="34"/>
      <c r="AY20" s="284"/>
      <c r="AZ20" s="37"/>
      <c r="BA20" s="34"/>
      <c r="BB20" s="34"/>
      <c r="BC20" s="35"/>
      <c r="BD20" s="37">
        <f>IF(BC20="","",DATEDIF(BC20,'様式 A-4（チーム情報・チームＰＲ）'!$G$2,"Y"))</f>
      </c>
      <c r="BE20" s="287"/>
      <c r="BF20" s="35"/>
      <c r="BG20" s="34"/>
      <c r="BH20" s="153"/>
      <c r="BI20" s="289"/>
      <c r="BJ20" s="309" t="s">
        <v>689</v>
      </c>
      <c r="BK20" s="290"/>
      <c r="BL20" s="309" t="s">
        <v>690</v>
      </c>
      <c r="BM20" s="291"/>
      <c r="BN20" s="289"/>
      <c r="BO20" s="309" t="s">
        <v>689</v>
      </c>
      <c r="BP20" s="290"/>
      <c r="BQ20" s="309" t="s">
        <v>690</v>
      </c>
      <c r="BR20" s="291"/>
      <c r="BS20" s="289"/>
      <c r="BT20" s="309" t="s">
        <v>689</v>
      </c>
      <c r="BU20" s="290"/>
      <c r="BV20" s="309" t="s">
        <v>690</v>
      </c>
      <c r="BW20" s="291"/>
      <c r="BX20" s="289"/>
      <c r="BY20" s="309" t="s">
        <v>689</v>
      </c>
      <c r="BZ20" s="290"/>
      <c r="CA20" s="309" t="s">
        <v>690</v>
      </c>
      <c r="CB20" s="291"/>
      <c r="CC20" s="289"/>
      <c r="CD20" s="309" t="s">
        <v>689</v>
      </c>
      <c r="CE20" s="290"/>
      <c r="CF20" s="309" t="s">
        <v>690</v>
      </c>
      <c r="CG20" s="291"/>
      <c r="CH20" s="289"/>
      <c r="CI20" s="309" t="s">
        <v>689</v>
      </c>
      <c r="CJ20" s="290"/>
      <c r="CK20" s="309" t="s">
        <v>690</v>
      </c>
      <c r="CL20" s="291"/>
      <c r="CM20" s="203"/>
      <c r="CN20" s="203"/>
      <c r="CO20" s="204"/>
      <c r="CP20" s="313" t="str">
        <f t="shared" si="19"/>
        <v>:.</v>
      </c>
      <c r="CQ20" s="313" t="str">
        <f t="shared" si="20"/>
        <v>:.</v>
      </c>
      <c r="CR20" s="313" t="str">
        <f t="shared" si="21"/>
        <v>:.</v>
      </c>
      <c r="CS20" s="313" t="str">
        <f t="shared" si="22"/>
        <v>:.</v>
      </c>
      <c r="CT20" s="313" t="str">
        <f t="shared" si="23"/>
        <v>:.</v>
      </c>
      <c r="CU20" s="313" t="str">
        <f t="shared" si="24"/>
        <v>:.</v>
      </c>
      <c r="CV20" s="314">
        <f t="shared" si="25"/>
        <v>1</v>
      </c>
      <c r="CW20" s="314">
        <f t="shared" si="26"/>
        <v>1</v>
      </c>
      <c r="CX20" s="314">
        <f t="shared" si="26"/>
        <v>1</v>
      </c>
      <c r="CY20" s="314">
        <f t="shared" si="26"/>
        <v>1</v>
      </c>
      <c r="CZ20" s="314">
        <f t="shared" si="26"/>
        <v>1</v>
      </c>
      <c r="DA20" s="314">
        <f t="shared" si="26"/>
        <v>1</v>
      </c>
      <c r="DB20" s="315">
        <f t="shared" si="28"/>
        <v>6</v>
      </c>
      <c r="DC20" s="37">
        <f t="shared" si="29"/>
        <v>0</v>
      </c>
      <c r="DD20" s="59">
        <f t="shared" si="8"/>
        <v>0</v>
      </c>
      <c r="DE20" s="59">
        <f t="shared" si="9"/>
        <v>0</v>
      </c>
      <c r="DG20" s="371">
        <f t="shared" si="30"/>
        <v>0</v>
      </c>
      <c r="DH20" s="371">
        <f t="shared" si="31"/>
        <v>0</v>
      </c>
      <c r="DI20" s="371">
        <f t="shared" si="32"/>
        <v>0</v>
      </c>
      <c r="DJ20" s="371">
        <f t="shared" si="33"/>
        <v>0</v>
      </c>
      <c r="DK20" s="371">
        <f t="shared" si="34"/>
        <v>0</v>
      </c>
      <c r="DL20" s="371">
        <f t="shared" si="35"/>
        <v>0</v>
      </c>
      <c r="DM20" s="371">
        <f t="shared" si="36"/>
        <v>0</v>
      </c>
      <c r="DN20" s="371">
        <f t="shared" si="37"/>
        <v>0</v>
      </c>
      <c r="DO20" s="371">
        <f t="shared" si="38"/>
        <v>0</v>
      </c>
      <c r="DP20" s="371">
        <f t="shared" si="39"/>
        <v>0</v>
      </c>
      <c r="DQ20" s="371">
        <f t="shared" si="40"/>
        <v>0</v>
      </c>
      <c r="DR20" s="371">
        <f t="shared" si="41"/>
        <v>0</v>
      </c>
      <c r="DS20" s="371">
        <f t="shared" si="42"/>
        <v>0</v>
      </c>
      <c r="DT20" s="371">
        <f t="shared" si="43"/>
        <v>0</v>
      </c>
      <c r="DU20" s="371">
        <f t="shared" si="44"/>
        <v>0</v>
      </c>
      <c r="DV20" s="371">
        <f t="shared" si="45"/>
        <v>0</v>
      </c>
      <c r="DW20" s="371">
        <f t="shared" si="46"/>
        <v>0</v>
      </c>
      <c r="DX20" s="371">
        <f t="shared" si="47"/>
        <v>0</v>
      </c>
      <c r="DY20" s="371">
        <f t="shared" si="48"/>
        <v>0</v>
      </c>
      <c r="DZ20" s="371">
        <f t="shared" si="49"/>
        <v>0</v>
      </c>
      <c r="EA20" s="371">
        <f t="shared" si="50"/>
        <v>0</v>
      </c>
      <c r="EB20" s="371">
        <f t="shared" si="51"/>
        <v>0</v>
      </c>
      <c r="EC20" s="371">
        <f t="shared" si="52"/>
        <v>0</v>
      </c>
      <c r="ED20" s="371">
        <f t="shared" si="53"/>
        <v>0</v>
      </c>
      <c r="EE20" s="371">
        <f t="shared" si="54"/>
        <v>0</v>
      </c>
      <c r="EF20" s="371">
        <f t="shared" si="55"/>
        <v>0</v>
      </c>
      <c r="EG20" s="371">
        <f t="shared" si="56"/>
        <v>0</v>
      </c>
      <c r="EH20" s="371">
        <f t="shared" si="57"/>
        <v>0</v>
      </c>
      <c r="EI20" s="371">
        <f t="shared" si="58"/>
        <v>0</v>
      </c>
      <c r="EJ20" s="371">
        <f t="shared" si="59"/>
        <v>0</v>
      </c>
      <c r="EK20" s="56" t="s">
        <v>706</v>
      </c>
    </row>
    <row r="21" spans="1:141" ht="54" customHeight="1">
      <c r="A21" s="37">
        <f>IF('JLA事務局用　※触らないで下さい'!$A$6="","",'JLA事務局用　※触らないで下さい'!$A$6)</f>
      </c>
      <c r="B21" s="171"/>
      <c r="C21" s="58">
        <f t="shared" si="0"/>
      </c>
      <c r="D21" s="58">
        <f t="shared" si="1"/>
      </c>
      <c r="E21" s="195">
        <f>'JLA事務局用　※触らないで下さい'!$B$6</f>
        <v>0</v>
      </c>
      <c r="F21" s="195">
        <f>'JLA事務局用　※触らないで下さい'!$C$6</f>
        <v>0</v>
      </c>
      <c r="G21" s="37" t="str">
        <f t="shared" si="27"/>
        <v>女</v>
      </c>
      <c r="H21" s="171" t="str">
        <f t="shared" si="10"/>
        <v>1900/01/00</v>
      </c>
      <c r="I21" s="37"/>
      <c r="J21" s="37">
        <f t="shared" si="11"/>
      </c>
      <c r="K21" s="37"/>
      <c r="L21" s="37"/>
      <c r="M21" s="57">
        <f t="shared" si="12"/>
      </c>
      <c r="N21" s="37" t="e">
        <f>JLA事務局用　※触らないで下さい!#REF!</f>
        <v>#REF!</v>
      </c>
      <c r="O21" s="37" t="e">
        <f>JLA事務局用　※触らないで下さい!#REF!</f>
        <v>#REF!</v>
      </c>
      <c r="P21" s="37"/>
      <c r="Q21" s="37"/>
      <c r="R21" s="37">
        <v>1</v>
      </c>
      <c r="S21" s="37" t="str">
        <f t="shared" si="2"/>
        <v>障害物ｽｲﾑ
200m</v>
      </c>
      <c r="T21" s="37" t="str">
        <f t="shared" si="13"/>
        <v>:.</v>
      </c>
      <c r="U21" s="37" t="str">
        <f t="shared" si="3"/>
        <v>ﾏﾈｷﾝｷｬﾘｰ
50m</v>
      </c>
      <c r="V21" s="37" t="str">
        <f t="shared" si="14"/>
        <v>:.</v>
      </c>
      <c r="W21" s="37" t="str">
        <f t="shared" si="4"/>
        <v>ﾚｽｷｭｰﾒﾄﾞﾚｰ100m</v>
      </c>
      <c r="X21" s="37" t="str">
        <f t="shared" si="15"/>
        <v>:.</v>
      </c>
      <c r="Y21" s="37" t="str">
        <f t="shared" si="5"/>
        <v>ﾏﾈｷﾝｷｬﾘｰ･
ｳｨｽﾞﾌｨﾝ
100m</v>
      </c>
      <c r="Z21" s="37" t="str">
        <f t="shared" si="16"/>
        <v>:.</v>
      </c>
      <c r="AA21" s="37" t="str">
        <f t="shared" si="6"/>
        <v>ﾏﾈｷﾝﾄｳ･
ｳｨｽﾞﾌｨﾝ
100m</v>
      </c>
      <c r="AB21" s="37" t="str">
        <f t="shared" si="17"/>
        <v>:.</v>
      </c>
      <c r="AC21" s="37" t="str">
        <f t="shared" si="7"/>
        <v>ｽｰﾊﾟｰﾗｲﾌｾｰﾊﾞｰ
200m</v>
      </c>
      <c r="AD21" s="37" t="str">
        <f t="shared" si="18"/>
        <v>:.</v>
      </c>
      <c r="AE21" s="37" t="e">
        <f>IF(AF21="","",#REF!)</f>
        <v>#REF!</v>
      </c>
      <c r="AF21" s="37" t="e">
        <f>IF(#REF!="","",#REF!)</f>
        <v>#REF!</v>
      </c>
      <c r="AG21" s="37"/>
      <c r="AH21" s="37"/>
      <c r="AI21" s="37"/>
      <c r="AJ21" s="37"/>
      <c r="AK21" s="37"/>
      <c r="AL21" s="37"/>
      <c r="AM21" s="37"/>
      <c r="AN21" s="57" t="s">
        <v>104</v>
      </c>
      <c r="AO21" s="219"/>
      <c r="AP21" s="220"/>
      <c r="AQ21" s="219"/>
      <c r="AR21" s="220"/>
      <c r="AS21" s="37" t="s">
        <v>28</v>
      </c>
      <c r="AT21" s="36"/>
      <c r="AU21" s="36"/>
      <c r="AV21" s="34"/>
      <c r="AW21" s="34"/>
      <c r="AX21" s="34"/>
      <c r="AY21" s="284"/>
      <c r="AZ21" s="37"/>
      <c r="BA21" s="34"/>
      <c r="BB21" s="34"/>
      <c r="BC21" s="35"/>
      <c r="BD21" s="37">
        <f>IF(BC21="","",DATEDIF(BC21,'様式 A-4（チーム情報・チームＰＲ）'!$G$2,"Y"))</f>
      </c>
      <c r="BE21" s="287"/>
      <c r="BF21" s="35"/>
      <c r="BG21" s="34"/>
      <c r="BH21" s="153"/>
      <c r="BI21" s="289"/>
      <c r="BJ21" s="309" t="s">
        <v>689</v>
      </c>
      <c r="BK21" s="290"/>
      <c r="BL21" s="309" t="s">
        <v>690</v>
      </c>
      <c r="BM21" s="291"/>
      <c r="BN21" s="289"/>
      <c r="BO21" s="309" t="s">
        <v>689</v>
      </c>
      <c r="BP21" s="290"/>
      <c r="BQ21" s="309" t="s">
        <v>690</v>
      </c>
      <c r="BR21" s="291"/>
      <c r="BS21" s="289"/>
      <c r="BT21" s="309" t="s">
        <v>689</v>
      </c>
      <c r="BU21" s="290"/>
      <c r="BV21" s="309" t="s">
        <v>690</v>
      </c>
      <c r="BW21" s="291"/>
      <c r="BX21" s="289"/>
      <c r="BY21" s="309" t="s">
        <v>689</v>
      </c>
      <c r="BZ21" s="290"/>
      <c r="CA21" s="309" t="s">
        <v>690</v>
      </c>
      <c r="CB21" s="291"/>
      <c r="CC21" s="289"/>
      <c r="CD21" s="309" t="s">
        <v>689</v>
      </c>
      <c r="CE21" s="290"/>
      <c r="CF21" s="309" t="s">
        <v>690</v>
      </c>
      <c r="CG21" s="291"/>
      <c r="CH21" s="289"/>
      <c r="CI21" s="309" t="s">
        <v>689</v>
      </c>
      <c r="CJ21" s="290"/>
      <c r="CK21" s="309" t="s">
        <v>690</v>
      </c>
      <c r="CL21" s="291"/>
      <c r="CM21" s="203"/>
      <c r="CN21" s="203"/>
      <c r="CO21" s="204"/>
      <c r="CP21" s="313" t="str">
        <f t="shared" si="19"/>
        <v>:.</v>
      </c>
      <c r="CQ21" s="313" t="str">
        <f t="shared" si="20"/>
        <v>:.</v>
      </c>
      <c r="CR21" s="313" t="str">
        <f t="shared" si="21"/>
        <v>:.</v>
      </c>
      <c r="CS21" s="313" t="str">
        <f t="shared" si="22"/>
        <v>:.</v>
      </c>
      <c r="CT21" s="313" t="str">
        <f t="shared" si="23"/>
        <v>:.</v>
      </c>
      <c r="CU21" s="313" t="str">
        <f t="shared" si="24"/>
        <v>:.</v>
      </c>
      <c r="CV21" s="314">
        <f t="shared" si="25"/>
        <v>1</v>
      </c>
      <c r="CW21" s="314">
        <f t="shared" si="26"/>
        <v>1</v>
      </c>
      <c r="CX21" s="314">
        <f t="shared" si="26"/>
        <v>1</v>
      </c>
      <c r="CY21" s="314">
        <f t="shared" si="26"/>
        <v>1</v>
      </c>
      <c r="CZ21" s="314">
        <f t="shared" si="26"/>
        <v>1</v>
      </c>
      <c r="DA21" s="314">
        <f t="shared" si="26"/>
        <v>1</v>
      </c>
      <c r="DB21" s="315">
        <f t="shared" si="28"/>
        <v>6</v>
      </c>
      <c r="DC21" s="37">
        <f t="shared" si="29"/>
        <v>0</v>
      </c>
      <c r="DD21" s="59">
        <f t="shared" si="8"/>
        <v>0</v>
      </c>
      <c r="DE21" s="59">
        <f t="shared" si="9"/>
        <v>0</v>
      </c>
      <c r="DG21" s="371">
        <f t="shared" si="30"/>
        <v>0</v>
      </c>
      <c r="DH21" s="371">
        <f t="shared" si="31"/>
        <v>0</v>
      </c>
      <c r="DI21" s="371">
        <f t="shared" si="32"/>
        <v>0</v>
      </c>
      <c r="DJ21" s="371">
        <f t="shared" si="33"/>
        <v>0</v>
      </c>
      <c r="DK21" s="371">
        <f t="shared" si="34"/>
        <v>0</v>
      </c>
      <c r="DL21" s="371">
        <f t="shared" si="35"/>
        <v>0</v>
      </c>
      <c r="DM21" s="371">
        <f t="shared" si="36"/>
        <v>0</v>
      </c>
      <c r="DN21" s="371">
        <f t="shared" si="37"/>
        <v>0</v>
      </c>
      <c r="DO21" s="371">
        <f t="shared" si="38"/>
        <v>0</v>
      </c>
      <c r="DP21" s="371">
        <f t="shared" si="39"/>
        <v>0</v>
      </c>
      <c r="DQ21" s="371">
        <f t="shared" si="40"/>
        <v>0</v>
      </c>
      <c r="DR21" s="371">
        <f t="shared" si="41"/>
        <v>0</v>
      </c>
      <c r="DS21" s="371">
        <f t="shared" si="42"/>
        <v>0</v>
      </c>
      <c r="DT21" s="371">
        <f t="shared" si="43"/>
        <v>0</v>
      </c>
      <c r="DU21" s="371">
        <f t="shared" si="44"/>
        <v>0</v>
      </c>
      <c r="DV21" s="371">
        <f t="shared" si="45"/>
        <v>0</v>
      </c>
      <c r="DW21" s="371">
        <f t="shared" si="46"/>
        <v>0</v>
      </c>
      <c r="DX21" s="371">
        <f t="shared" si="47"/>
        <v>0</v>
      </c>
      <c r="DY21" s="371">
        <f t="shared" si="48"/>
        <v>0</v>
      </c>
      <c r="DZ21" s="371">
        <f t="shared" si="49"/>
        <v>0</v>
      </c>
      <c r="EA21" s="371">
        <f t="shared" si="50"/>
        <v>0</v>
      </c>
      <c r="EB21" s="371">
        <f t="shared" si="51"/>
        <v>0</v>
      </c>
      <c r="EC21" s="371">
        <f t="shared" si="52"/>
        <v>0</v>
      </c>
      <c r="ED21" s="371">
        <f t="shared" si="53"/>
        <v>0</v>
      </c>
      <c r="EE21" s="371">
        <f t="shared" si="54"/>
        <v>0</v>
      </c>
      <c r="EF21" s="371">
        <f t="shared" si="55"/>
        <v>0</v>
      </c>
      <c r="EG21" s="371">
        <f t="shared" si="56"/>
        <v>0</v>
      </c>
      <c r="EH21" s="371">
        <f t="shared" si="57"/>
        <v>0</v>
      </c>
      <c r="EI21" s="371">
        <f t="shared" si="58"/>
        <v>0</v>
      </c>
      <c r="EJ21" s="371">
        <f t="shared" si="59"/>
        <v>0</v>
      </c>
      <c r="EK21" s="56" t="s">
        <v>707</v>
      </c>
    </row>
    <row r="22" spans="1:141" ht="54" customHeight="1">
      <c r="A22" s="37">
        <f>IF('JLA事務局用　※触らないで下さい'!$A$6="","",'JLA事務局用　※触らないで下さい'!$A$6)</f>
      </c>
      <c r="B22" s="171"/>
      <c r="C22" s="58">
        <f t="shared" si="0"/>
      </c>
      <c r="D22" s="58">
        <f t="shared" si="1"/>
      </c>
      <c r="E22" s="195">
        <f>'JLA事務局用　※触らないで下さい'!$B$6</f>
        <v>0</v>
      </c>
      <c r="F22" s="195">
        <f>'JLA事務局用　※触らないで下さい'!$C$6</f>
        <v>0</v>
      </c>
      <c r="G22" s="37" t="str">
        <f t="shared" si="27"/>
        <v>女</v>
      </c>
      <c r="H22" s="171" t="str">
        <f t="shared" si="10"/>
        <v>1900/01/00</v>
      </c>
      <c r="I22" s="37"/>
      <c r="J22" s="37">
        <f t="shared" si="11"/>
      </c>
      <c r="K22" s="37"/>
      <c r="L22" s="37"/>
      <c r="M22" s="57">
        <f t="shared" si="12"/>
      </c>
      <c r="N22" s="37" t="e">
        <f>JLA事務局用　※触らないで下さい!#REF!</f>
        <v>#REF!</v>
      </c>
      <c r="O22" s="37" t="e">
        <f>JLA事務局用　※触らないで下さい!#REF!</f>
        <v>#REF!</v>
      </c>
      <c r="P22" s="37"/>
      <c r="Q22" s="37"/>
      <c r="R22" s="37">
        <v>1</v>
      </c>
      <c r="S22" s="37" t="str">
        <f t="shared" si="2"/>
        <v>障害物ｽｲﾑ
200m</v>
      </c>
      <c r="T22" s="37" t="str">
        <f t="shared" si="13"/>
        <v>:.</v>
      </c>
      <c r="U22" s="37" t="str">
        <f t="shared" si="3"/>
        <v>ﾏﾈｷﾝｷｬﾘｰ
50m</v>
      </c>
      <c r="V22" s="37" t="str">
        <f t="shared" si="14"/>
        <v>:.</v>
      </c>
      <c r="W22" s="37" t="str">
        <f t="shared" si="4"/>
        <v>ﾚｽｷｭｰﾒﾄﾞﾚｰ100m</v>
      </c>
      <c r="X22" s="37" t="str">
        <f t="shared" si="15"/>
        <v>:.</v>
      </c>
      <c r="Y22" s="37" t="str">
        <f t="shared" si="5"/>
        <v>ﾏﾈｷﾝｷｬﾘｰ･
ｳｨｽﾞﾌｨﾝ
100m</v>
      </c>
      <c r="Z22" s="37" t="str">
        <f t="shared" si="16"/>
        <v>:.</v>
      </c>
      <c r="AA22" s="37" t="str">
        <f t="shared" si="6"/>
        <v>ﾏﾈｷﾝﾄｳ･
ｳｨｽﾞﾌｨﾝ
100m</v>
      </c>
      <c r="AB22" s="37" t="str">
        <f t="shared" si="17"/>
        <v>:.</v>
      </c>
      <c r="AC22" s="37" t="str">
        <f t="shared" si="7"/>
        <v>ｽｰﾊﾟｰﾗｲﾌｾｰﾊﾞｰ
200m</v>
      </c>
      <c r="AD22" s="37" t="str">
        <f t="shared" si="18"/>
        <v>:.</v>
      </c>
      <c r="AE22" s="37" t="e">
        <f>IF(AF22="","",#REF!)</f>
        <v>#REF!</v>
      </c>
      <c r="AF22" s="37" t="e">
        <f>IF(#REF!="","",#REF!)</f>
        <v>#REF!</v>
      </c>
      <c r="AG22" s="37"/>
      <c r="AH22" s="37"/>
      <c r="AI22" s="37"/>
      <c r="AJ22" s="37"/>
      <c r="AK22" s="37"/>
      <c r="AL22" s="37"/>
      <c r="AM22" s="37"/>
      <c r="AN22" s="57" t="s">
        <v>105</v>
      </c>
      <c r="AO22" s="219"/>
      <c r="AP22" s="220"/>
      <c r="AQ22" s="219"/>
      <c r="AR22" s="220"/>
      <c r="AS22" s="37" t="s">
        <v>28</v>
      </c>
      <c r="AT22" s="36"/>
      <c r="AU22" s="36"/>
      <c r="AV22" s="34"/>
      <c r="AW22" s="34"/>
      <c r="AX22" s="34"/>
      <c r="AY22" s="284"/>
      <c r="AZ22" s="37"/>
      <c r="BA22" s="34"/>
      <c r="BB22" s="34"/>
      <c r="BC22" s="35"/>
      <c r="BD22" s="37">
        <f>IF(BC22="","",DATEDIF(BC22,'様式 A-4（チーム情報・チームＰＲ）'!$G$2,"Y"))</f>
      </c>
      <c r="BE22" s="287"/>
      <c r="BF22" s="35"/>
      <c r="BG22" s="34"/>
      <c r="BH22" s="153"/>
      <c r="BI22" s="289"/>
      <c r="BJ22" s="309" t="s">
        <v>689</v>
      </c>
      <c r="BK22" s="290"/>
      <c r="BL22" s="309" t="s">
        <v>690</v>
      </c>
      <c r="BM22" s="291"/>
      <c r="BN22" s="289"/>
      <c r="BO22" s="309" t="s">
        <v>689</v>
      </c>
      <c r="BP22" s="290"/>
      <c r="BQ22" s="309" t="s">
        <v>690</v>
      </c>
      <c r="BR22" s="291"/>
      <c r="BS22" s="289"/>
      <c r="BT22" s="309" t="s">
        <v>689</v>
      </c>
      <c r="BU22" s="290"/>
      <c r="BV22" s="309" t="s">
        <v>690</v>
      </c>
      <c r="BW22" s="291"/>
      <c r="BX22" s="289"/>
      <c r="BY22" s="309" t="s">
        <v>689</v>
      </c>
      <c r="BZ22" s="290"/>
      <c r="CA22" s="309" t="s">
        <v>690</v>
      </c>
      <c r="CB22" s="291"/>
      <c r="CC22" s="289"/>
      <c r="CD22" s="309" t="s">
        <v>689</v>
      </c>
      <c r="CE22" s="290"/>
      <c r="CF22" s="309" t="s">
        <v>690</v>
      </c>
      <c r="CG22" s="291"/>
      <c r="CH22" s="289"/>
      <c r="CI22" s="309" t="s">
        <v>689</v>
      </c>
      <c r="CJ22" s="290"/>
      <c r="CK22" s="309" t="s">
        <v>690</v>
      </c>
      <c r="CL22" s="291"/>
      <c r="CM22" s="203"/>
      <c r="CN22" s="203"/>
      <c r="CO22" s="204"/>
      <c r="CP22" s="313" t="str">
        <f t="shared" si="19"/>
        <v>:.</v>
      </c>
      <c r="CQ22" s="313" t="str">
        <f t="shared" si="20"/>
        <v>:.</v>
      </c>
      <c r="CR22" s="313" t="str">
        <f t="shared" si="21"/>
        <v>:.</v>
      </c>
      <c r="CS22" s="313" t="str">
        <f t="shared" si="22"/>
        <v>:.</v>
      </c>
      <c r="CT22" s="313" t="str">
        <f t="shared" si="23"/>
        <v>:.</v>
      </c>
      <c r="CU22" s="313" t="str">
        <f t="shared" si="24"/>
        <v>:.</v>
      </c>
      <c r="CV22" s="314">
        <f t="shared" si="25"/>
        <v>1</v>
      </c>
      <c r="CW22" s="314">
        <f t="shared" si="26"/>
        <v>1</v>
      </c>
      <c r="CX22" s="314">
        <f t="shared" si="26"/>
        <v>1</v>
      </c>
      <c r="CY22" s="314">
        <f t="shared" si="26"/>
        <v>1</v>
      </c>
      <c r="CZ22" s="314">
        <f t="shared" si="26"/>
        <v>1</v>
      </c>
      <c r="DA22" s="314">
        <f t="shared" si="26"/>
        <v>1</v>
      </c>
      <c r="DB22" s="315">
        <f t="shared" si="28"/>
        <v>6</v>
      </c>
      <c r="DC22" s="37">
        <f t="shared" si="29"/>
        <v>0</v>
      </c>
      <c r="DD22" s="59">
        <f t="shared" si="8"/>
        <v>0</v>
      </c>
      <c r="DE22" s="59">
        <f t="shared" si="9"/>
        <v>0</v>
      </c>
      <c r="DG22" s="371">
        <f t="shared" si="30"/>
        <v>0</v>
      </c>
      <c r="DH22" s="371">
        <f t="shared" si="31"/>
        <v>0</v>
      </c>
      <c r="DI22" s="371">
        <f t="shared" si="32"/>
        <v>0</v>
      </c>
      <c r="DJ22" s="371">
        <f t="shared" si="33"/>
        <v>0</v>
      </c>
      <c r="DK22" s="371">
        <f t="shared" si="34"/>
        <v>0</v>
      </c>
      <c r="DL22" s="371">
        <f t="shared" si="35"/>
        <v>0</v>
      </c>
      <c r="DM22" s="371">
        <f t="shared" si="36"/>
        <v>0</v>
      </c>
      <c r="DN22" s="371">
        <f t="shared" si="37"/>
        <v>0</v>
      </c>
      <c r="DO22" s="371">
        <f t="shared" si="38"/>
        <v>0</v>
      </c>
      <c r="DP22" s="371">
        <f t="shared" si="39"/>
        <v>0</v>
      </c>
      <c r="DQ22" s="371">
        <f t="shared" si="40"/>
        <v>0</v>
      </c>
      <c r="DR22" s="371">
        <f t="shared" si="41"/>
        <v>0</v>
      </c>
      <c r="DS22" s="371">
        <f t="shared" si="42"/>
        <v>0</v>
      </c>
      <c r="DT22" s="371">
        <f t="shared" si="43"/>
        <v>0</v>
      </c>
      <c r="DU22" s="371">
        <f t="shared" si="44"/>
        <v>0</v>
      </c>
      <c r="DV22" s="371">
        <f t="shared" si="45"/>
        <v>0</v>
      </c>
      <c r="DW22" s="371">
        <f t="shared" si="46"/>
        <v>0</v>
      </c>
      <c r="DX22" s="371">
        <f t="shared" si="47"/>
        <v>0</v>
      </c>
      <c r="DY22" s="371">
        <f t="shared" si="48"/>
        <v>0</v>
      </c>
      <c r="DZ22" s="371">
        <f t="shared" si="49"/>
        <v>0</v>
      </c>
      <c r="EA22" s="371">
        <f t="shared" si="50"/>
        <v>0</v>
      </c>
      <c r="EB22" s="371">
        <f t="shared" si="51"/>
        <v>0</v>
      </c>
      <c r="EC22" s="371">
        <f t="shared" si="52"/>
        <v>0</v>
      </c>
      <c r="ED22" s="371">
        <f t="shared" si="53"/>
        <v>0</v>
      </c>
      <c r="EE22" s="371">
        <f t="shared" si="54"/>
        <v>0</v>
      </c>
      <c r="EF22" s="371">
        <f t="shared" si="55"/>
        <v>0</v>
      </c>
      <c r="EG22" s="371">
        <f t="shared" si="56"/>
        <v>0</v>
      </c>
      <c r="EH22" s="371">
        <f t="shared" si="57"/>
        <v>0</v>
      </c>
      <c r="EI22" s="371">
        <f t="shared" si="58"/>
        <v>0</v>
      </c>
      <c r="EJ22" s="371">
        <f t="shared" si="59"/>
        <v>0</v>
      </c>
      <c r="EK22" s="56" t="s">
        <v>708</v>
      </c>
    </row>
    <row r="23" spans="1:141" ht="54" customHeight="1">
      <c r="A23" s="37">
        <f>IF('JLA事務局用　※触らないで下さい'!$A$6="","",'JLA事務局用　※触らないで下さい'!$A$6)</f>
      </c>
      <c r="B23" s="171"/>
      <c r="C23" s="58">
        <f t="shared" si="0"/>
      </c>
      <c r="D23" s="58">
        <f t="shared" si="1"/>
      </c>
      <c r="E23" s="195">
        <f>'JLA事務局用　※触らないで下さい'!$B$6</f>
        <v>0</v>
      </c>
      <c r="F23" s="195">
        <f>'JLA事務局用　※触らないで下さい'!$C$6</f>
        <v>0</v>
      </c>
      <c r="G23" s="37" t="str">
        <f t="shared" si="27"/>
        <v>女</v>
      </c>
      <c r="H23" s="171" t="str">
        <f t="shared" si="10"/>
        <v>1900/01/00</v>
      </c>
      <c r="I23" s="37"/>
      <c r="J23" s="37">
        <f t="shared" si="11"/>
      </c>
      <c r="K23" s="37"/>
      <c r="L23" s="37"/>
      <c r="M23" s="57">
        <f t="shared" si="12"/>
      </c>
      <c r="N23" s="37" t="e">
        <f>JLA事務局用　※触らないで下さい!#REF!</f>
        <v>#REF!</v>
      </c>
      <c r="O23" s="37" t="e">
        <f>JLA事務局用　※触らないで下さい!#REF!</f>
        <v>#REF!</v>
      </c>
      <c r="P23" s="37"/>
      <c r="Q23" s="37"/>
      <c r="R23" s="37">
        <v>1</v>
      </c>
      <c r="S23" s="37" t="str">
        <f t="shared" si="2"/>
        <v>障害物ｽｲﾑ
200m</v>
      </c>
      <c r="T23" s="37" t="str">
        <f t="shared" si="13"/>
        <v>:.</v>
      </c>
      <c r="U23" s="37" t="str">
        <f t="shared" si="3"/>
        <v>ﾏﾈｷﾝｷｬﾘｰ
50m</v>
      </c>
      <c r="V23" s="37" t="str">
        <f t="shared" si="14"/>
        <v>:.</v>
      </c>
      <c r="W23" s="37" t="str">
        <f t="shared" si="4"/>
        <v>ﾚｽｷｭｰﾒﾄﾞﾚｰ100m</v>
      </c>
      <c r="X23" s="37" t="str">
        <f t="shared" si="15"/>
        <v>:.</v>
      </c>
      <c r="Y23" s="37" t="str">
        <f t="shared" si="5"/>
        <v>ﾏﾈｷﾝｷｬﾘｰ･
ｳｨｽﾞﾌｨﾝ
100m</v>
      </c>
      <c r="Z23" s="37" t="str">
        <f t="shared" si="16"/>
        <v>:.</v>
      </c>
      <c r="AA23" s="37" t="str">
        <f t="shared" si="6"/>
        <v>ﾏﾈｷﾝﾄｳ･
ｳｨｽﾞﾌｨﾝ
100m</v>
      </c>
      <c r="AB23" s="37" t="str">
        <f t="shared" si="17"/>
        <v>:.</v>
      </c>
      <c r="AC23" s="37" t="str">
        <f t="shared" si="7"/>
        <v>ｽｰﾊﾟｰﾗｲﾌｾｰﾊﾞｰ
200m</v>
      </c>
      <c r="AD23" s="37" t="str">
        <f t="shared" si="18"/>
        <v>:.</v>
      </c>
      <c r="AE23" s="37" t="e">
        <f>IF(AF23="","",#REF!)</f>
        <v>#REF!</v>
      </c>
      <c r="AF23" s="37" t="e">
        <f>IF(#REF!="","",#REF!)</f>
        <v>#REF!</v>
      </c>
      <c r="AG23" s="37"/>
      <c r="AH23" s="37"/>
      <c r="AI23" s="37"/>
      <c r="AJ23" s="37"/>
      <c r="AK23" s="37"/>
      <c r="AL23" s="37"/>
      <c r="AM23" s="37"/>
      <c r="AN23" s="57" t="s">
        <v>106</v>
      </c>
      <c r="AO23" s="219"/>
      <c r="AP23" s="220"/>
      <c r="AQ23" s="219"/>
      <c r="AR23" s="220"/>
      <c r="AS23" s="37" t="s">
        <v>28</v>
      </c>
      <c r="AT23" s="36"/>
      <c r="AU23" s="36"/>
      <c r="AV23" s="34"/>
      <c r="AW23" s="34"/>
      <c r="AX23" s="34"/>
      <c r="AY23" s="284"/>
      <c r="AZ23" s="37"/>
      <c r="BA23" s="34"/>
      <c r="BB23" s="34"/>
      <c r="BC23" s="35"/>
      <c r="BD23" s="37">
        <f>IF(BC23="","",DATEDIF(BC23,'様式 A-4（チーム情報・チームＰＲ）'!$G$2,"Y"))</f>
      </c>
      <c r="BE23" s="287"/>
      <c r="BF23" s="35"/>
      <c r="BG23" s="34"/>
      <c r="BH23" s="153"/>
      <c r="BI23" s="289"/>
      <c r="BJ23" s="309" t="s">
        <v>689</v>
      </c>
      <c r="BK23" s="290"/>
      <c r="BL23" s="309" t="s">
        <v>690</v>
      </c>
      <c r="BM23" s="291"/>
      <c r="BN23" s="289"/>
      <c r="BO23" s="309" t="s">
        <v>689</v>
      </c>
      <c r="BP23" s="290"/>
      <c r="BQ23" s="309" t="s">
        <v>690</v>
      </c>
      <c r="BR23" s="291"/>
      <c r="BS23" s="289"/>
      <c r="BT23" s="309" t="s">
        <v>689</v>
      </c>
      <c r="BU23" s="290"/>
      <c r="BV23" s="309" t="s">
        <v>690</v>
      </c>
      <c r="BW23" s="291"/>
      <c r="BX23" s="289"/>
      <c r="BY23" s="309" t="s">
        <v>689</v>
      </c>
      <c r="BZ23" s="290"/>
      <c r="CA23" s="309" t="s">
        <v>690</v>
      </c>
      <c r="CB23" s="291"/>
      <c r="CC23" s="289"/>
      <c r="CD23" s="309" t="s">
        <v>689</v>
      </c>
      <c r="CE23" s="290"/>
      <c r="CF23" s="309" t="s">
        <v>690</v>
      </c>
      <c r="CG23" s="291"/>
      <c r="CH23" s="289"/>
      <c r="CI23" s="309" t="s">
        <v>689</v>
      </c>
      <c r="CJ23" s="290"/>
      <c r="CK23" s="309" t="s">
        <v>690</v>
      </c>
      <c r="CL23" s="291"/>
      <c r="CM23" s="203"/>
      <c r="CN23" s="203"/>
      <c r="CO23" s="204"/>
      <c r="CP23" s="313" t="str">
        <f t="shared" si="19"/>
        <v>:.</v>
      </c>
      <c r="CQ23" s="313" t="str">
        <f t="shared" si="20"/>
        <v>:.</v>
      </c>
      <c r="CR23" s="313" t="str">
        <f t="shared" si="21"/>
        <v>:.</v>
      </c>
      <c r="CS23" s="313" t="str">
        <f t="shared" si="22"/>
        <v>:.</v>
      </c>
      <c r="CT23" s="313" t="str">
        <f t="shared" si="23"/>
        <v>:.</v>
      </c>
      <c r="CU23" s="313" t="str">
        <f t="shared" si="24"/>
        <v>:.</v>
      </c>
      <c r="CV23" s="314">
        <f t="shared" si="25"/>
        <v>1</v>
      </c>
      <c r="CW23" s="314">
        <f t="shared" si="26"/>
        <v>1</v>
      </c>
      <c r="CX23" s="314">
        <f t="shared" si="26"/>
        <v>1</v>
      </c>
      <c r="CY23" s="314">
        <f t="shared" si="26"/>
        <v>1</v>
      </c>
      <c r="CZ23" s="314">
        <f t="shared" si="26"/>
        <v>1</v>
      </c>
      <c r="DA23" s="314">
        <f t="shared" si="26"/>
        <v>1</v>
      </c>
      <c r="DB23" s="315">
        <f t="shared" si="28"/>
        <v>6</v>
      </c>
      <c r="DC23" s="37">
        <f t="shared" si="29"/>
        <v>0</v>
      </c>
      <c r="DD23" s="59">
        <f t="shared" si="8"/>
        <v>0</v>
      </c>
      <c r="DE23" s="59">
        <f t="shared" si="9"/>
        <v>0</v>
      </c>
      <c r="DG23" s="371">
        <f t="shared" si="30"/>
        <v>0</v>
      </c>
      <c r="DH23" s="371">
        <f t="shared" si="31"/>
        <v>0</v>
      </c>
      <c r="DI23" s="371">
        <f t="shared" si="32"/>
        <v>0</v>
      </c>
      <c r="DJ23" s="371">
        <f t="shared" si="33"/>
        <v>0</v>
      </c>
      <c r="DK23" s="371">
        <f t="shared" si="34"/>
        <v>0</v>
      </c>
      <c r="DL23" s="371">
        <f t="shared" si="35"/>
        <v>0</v>
      </c>
      <c r="DM23" s="371">
        <f t="shared" si="36"/>
        <v>0</v>
      </c>
      <c r="DN23" s="371">
        <f t="shared" si="37"/>
        <v>0</v>
      </c>
      <c r="DO23" s="371">
        <f t="shared" si="38"/>
        <v>0</v>
      </c>
      <c r="DP23" s="371">
        <f t="shared" si="39"/>
        <v>0</v>
      </c>
      <c r="DQ23" s="371">
        <f t="shared" si="40"/>
        <v>0</v>
      </c>
      <c r="DR23" s="371">
        <f t="shared" si="41"/>
        <v>0</v>
      </c>
      <c r="DS23" s="371">
        <f t="shared" si="42"/>
        <v>0</v>
      </c>
      <c r="DT23" s="371">
        <f t="shared" si="43"/>
        <v>0</v>
      </c>
      <c r="DU23" s="371">
        <f t="shared" si="44"/>
        <v>0</v>
      </c>
      <c r="DV23" s="371">
        <f t="shared" si="45"/>
        <v>0</v>
      </c>
      <c r="DW23" s="371">
        <f t="shared" si="46"/>
        <v>0</v>
      </c>
      <c r="DX23" s="371">
        <f t="shared" si="47"/>
        <v>0</v>
      </c>
      <c r="DY23" s="371">
        <f t="shared" si="48"/>
        <v>0</v>
      </c>
      <c r="DZ23" s="371">
        <f t="shared" si="49"/>
        <v>0</v>
      </c>
      <c r="EA23" s="371">
        <f t="shared" si="50"/>
        <v>0</v>
      </c>
      <c r="EB23" s="371">
        <f t="shared" si="51"/>
        <v>0</v>
      </c>
      <c r="EC23" s="371">
        <f t="shared" si="52"/>
        <v>0</v>
      </c>
      <c r="ED23" s="371">
        <f t="shared" si="53"/>
        <v>0</v>
      </c>
      <c r="EE23" s="371">
        <f t="shared" si="54"/>
        <v>0</v>
      </c>
      <c r="EF23" s="371">
        <f t="shared" si="55"/>
        <v>0</v>
      </c>
      <c r="EG23" s="371">
        <f t="shared" si="56"/>
        <v>0</v>
      </c>
      <c r="EH23" s="371">
        <f t="shared" si="57"/>
        <v>0</v>
      </c>
      <c r="EI23" s="371">
        <f t="shared" si="58"/>
        <v>0</v>
      </c>
      <c r="EJ23" s="371">
        <f t="shared" si="59"/>
        <v>0</v>
      </c>
      <c r="EK23" s="56" t="s">
        <v>709</v>
      </c>
    </row>
    <row r="24" spans="1:141" ht="54" customHeight="1">
      <c r="A24" s="37">
        <f>IF('JLA事務局用　※触らないで下さい'!$A$6="","",'JLA事務局用　※触らないで下さい'!$A$6)</f>
      </c>
      <c r="B24" s="171"/>
      <c r="C24" s="58">
        <f t="shared" si="0"/>
      </c>
      <c r="D24" s="58">
        <f t="shared" si="1"/>
      </c>
      <c r="E24" s="195">
        <f>'JLA事務局用　※触らないで下さい'!$B$6</f>
        <v>0</v>
      </c>
      <c r="F24" s="195">
        <f>'JLA事務局用　※触らないで下さい'!$C$6</f>
        <v>0</v>
      </c>
      <c r="G24" s="37" t="str">
        <f t="shared" si="27"/>
        <v>女</v>
      </c>
      <c r="H24" s="171" t="str">
        <f t="shared" si="10"/>
        <v>1900/01/00</v>
      </c>
      <c r="I24" s="37"/>
      <c r="J24" s="37">
        <f t="shared" si="11"/>
      </c>
      <c r="K24" s="37"/>
      <c r="L24" s="37"/>
      <c r="M24" s="57">
        <f t="shared" si="12"/>
      </c>
      <c r="N24" s="37" t="e">
        <f>JLA事務局用　※触らないで下さい!#REF!</f>
        <v>#REF!</v>
      </c>
      <c r="O24" s="37" t="e">
        <f>JLA事務局用　※触らないで下さい!#REF!</f>
        <v>#REF!</v>
      </c>
      <c r="P24" s="37"/>
      <c r="Q24" s="37"/>
      <c r="R24" s="37">
        <v>1</v>
      </c>
      <c r="S24" s="37" t="str">
        <f t="shared" si="2"/>
        <v>障害物ｽｲﾑ
200m</v>
      </c>
      <c r="T24" s="37" t="str">
        <f t="shared" si="13"/>
        <v>:.</v>
      </c>
      <c r="U24" s="37" t="str">
        <f t="shared" si="3"/>
        <v>ﾏﾈｷﾝｷｬﾘｰ
50m</v>
      </c>
      <c r="V24" s="37" t="str">
        <f t="shared" si="14"/>
        <v>:.</v>
      </c>
      <c r="W24" s="37" t="str">
        <f t="shared" si="4"/>
        <v>ﾚｽｷｭｰﾒﾄﾞﾚｰ100m</v>
      </c>
      <c r="X24" s="37" t="str">
        <f t="shared" si="15"/>
        <v>:.</v>
      </c>
      <c r="Y24" s="37" t="str">
        <f t="shared" si="5"/>
        <v>ﾏﾈｷﾝｷｬﾘｰ･
ｳｨｽﾞﾌｨﾝ
100m</v>
      </c>
      <c r="Z24" s="37" t="str">
        <f t="shared" si="16"/>
        <v>:.</v>
      </c>
      <c r="AA24" s="37" t="str">
        <f t="shared" si="6"/>
        <v>ﾏﾈｷﾝﾄｳ･
ｳｨｽﾞﾌｨﾝ
100m</v>
      </c>
      <c r="AB24" s="37" t="str">
        <f t="shared" si="17"/>
        <v>:.</v>
      </c>
      <c r="AC24" s="37" t="str">
        <f t="shared" si="7"/>
        <v>ｽｰﾊﾟｰﾗｲﾌｾｰﾊﾞｰ
200m</v>
      </c>
      <c r="AD24" s="37" t="str">
        <f t="shared" si="18"/>
        <v>:.</v>
      </c>
      <c r="AE24" s="37" t="e">
        <f>IF(AF24="","",#REF!)</f>
        <v>#REF!</v>
      </c>
      <c r="AF24" s="37" t="e">
        <f>IF(#REF!="","",#REF!)</f>
        <v>#REF!</v>
      </c>
      <c r="AG24" s="37"/>
      <c r="AH24" s="37"/>
      <c r="AI24" s="37"/>
      <c r="AJ24" s="37"/>
      <c r="AK24" s="37"/>
      <c r="AL24" s="37"/>
      <c r="AM24" s="37"/>
      <c r="AN24" s="57" t="s">
        <v>107</v>
      </c>
      <c r="AO24" s="219"/>
      <c r="AP24" s="220"/>
      <c r="AQ24" s="219"/>
      <c r="AR24" s="220"/>
      <c r="AS24" s="37" t="s">
        <v>28</v>
      </c>
      <c r="AT24" s="36"/>
      <c r="AU24" s="36"/>
      <c r="AV24" s="34"/>
      <c r="AW24" s="34"/>
      <c r="AX24" s="34"/>
      <c r="AY24" s="284"/>
      <c r="AZ24" s="37"/>
      <c r="BA24" s="34"/>
      <c r="BB24" s="34"/>
      <c r="BC24" s="35"/>
      <c r="BD24" s="37">
        <f>IF(BC24="","",DATEDIF(BC24,'様式 A-4（チーム情報・チームＰＲ）'!$G$2,"Y"))</f>
      </c>
      <c r="BE24" s="287"/>
      <c r="BF24" s="35"/>
      <c r="BG24" s="34"/>
      <c r="BH24" s="153"/>
      <c r="BI24" s="289"/>
      <c r="BJ24" s="309" t="s">
        <v>689</v>
      </c>
      <c r="BK24" s="290"/>
      <c r="BL24" s="309" t="s">
        <v>690</v>
      </c>
      <c r="BM24" s="291"/>
      <c r="BN24" s="289"/>
      <c r="BO24" s="309" t="s">
        <v>689</v>
      </c>
      <c r="BP24" s="290"/>
      <c r="BQ24" s="309" t="s">
        <v>690</v>
      </c>
      <c r="BR24" s="291"/>
      <c r="BS24" s="289"/>
      <c r="BT24" s="309" t="s">
        <v>689</v>
      </c>
      <c r="BU24" s="290"/>
      <c r="BV24" s="309" t="s">
        <v>690</v>
      </c>
      <c r="BW24" s="291"/>
      <c r="BX24" s="289"/>
      <c r="BY24" s="309" t="s">
        <v>689</v>
      </c>
      <c r="BZ24" s="290"/>
      <c r="CA24" s="309" t="s">
        <v>690</v>
      </c>
      <c r="CB24" s="291"/>
      <c r="CC24" s="289"/>
      <c r="CD24" s="309" t="s">
        <v>689</v>
      </c>
      <c r="CE24" s="290"/>
      <c r="CF24" s="309" t="s">
        <v>690</v>
      </c>
      <c r="CG24" s="291"/>
      <c r="CH24" s="289"/>
      <c r="CI24" s="309" t="s">
        <v>689</v>
      </c>
      <c r="CJ24" s="290"/>
      <c r="CK24" s="309" t="s">
        <v>690</v>
      </c>
      <c r="CL24" s="291"/>
      <c r="CM24" s="203"/>
      <c r="CN24" s="203"/>
      <c r="CO24" s="204"/>
      <c r="CP24" s="313" t="str">
        <f t="shared" si="19"/>
        <v>:.</v>
      </c>
      <c r="CQ24" s="313" t="str">
        <f t="shared" si="20"/>
        <v>:.</v>
      </c>
      <c r="CR24" s="313" t="str">
        <f t="shared" si="21"/>
        <v>:.</v>
      </c>
      <c r="CS24" s="313" t="str">
        <f t="shared" si="22"/>
        <v>:.</v>
      </c>
      <c r="CT24" s="313" t="str">
        <f t="shared" si="23"/>
        <v>:.</v>
      </c>
      <c r="CU24" s="313" t="str">
        <f t="shared" si="24"/>
        <v>:.</v>
      </c>
      <c r="CV24" s="314">
        <f t="shared" si="25"/>
        <v>1</v>
      </c>
      <c r="CW24" s="314">
        <f t="shared" si="26"/>
        <v>1</v>
      </c>
      <c r="CX24" s="314">
        <f t="shared" si="26"/>
        <v>1</v>
      </c>
      <c r="CY24" s="314">
        <f t="shared" si="26"/>
        <v>1</v>
      </c>
      <c r="CZ24" s="314">
        <f t="shared" si="26"/>
        <v>1</v>
      </c>
      <c r="DA24" s="314">
        <f t="shared" si="26"/>
        <v>1</v>
      </c>
      <c r="DB24" s="315">
        <f t="shared" si="28"/>
        <v>6</v>
      </c>
      <c r="DC24" s="37">
        <f t="shared" si="29"/>
        <v>0</v>
      </c>
      <c r="DD24" s="59">
        <f t="shared" si="8"/>
        <v>0</v>
      </c>
      <c r="DE24" s="59">
        <f t="shared" si="9"/>
        <v>0</v>
      </c>
      <c r="DG24" s="371">
        <f t="shared" si="30"/>
        <v>0</v>
      </c>
      <c r="DH24" s="371">
        <f t="shared" si="31"/>
        <v>0</v>
      </c>
      <c r="DI24" s="371">
        <f t="shared" si="32"/>
        <v>0</v>
      </c>
      <c r="DJ24" s="371">
        <f t="shared" si="33"/>
        <v>0</v>
      </c>
      <c r="DK24" s="371">
        <f t="shared" si="34"/>
        <v>0</v>
      </c>
      <c r="DL24" s="371">
        <f t="shared" si="35"/>
        <v>0</v>
      </c>
      <c r="DM24" s="371">
        <f t="shared" si="36"/>
        <v>0</v>
      </c>
      <c r="DN24" s="371">
        <f t="shared" si="37"/>
        <v>0</v>
      </c>
      <c r="DO24" s="371">
        <f t="shared" si="38"/>
        <v>0</v>
      </c>
      <c r="DP24" s="371">
        <f t="shared" si="39"/>
        <v>0</v>
      </c>
      <c r="DQ24" s="371">
        <f t="shared" si="40"/>
        <v>0</v>
      </c>
      <c r="DR24" s="371">
        <f t="shared" si="41"/>
        <v>0</v>
      </c>
      <c r="DS24" s="371">
        <f t="shared" si="42"/>
        <v>0</v>
      </c>
      <c r="DT24" s="371">
        <f t="shared" si="43"/>
        <v>0</v>
      </c>
      <c r="DU24" s="371">
        <f t="shared" si="44"/>
        <v>0</v>
      </c>
      <c r="DV24" s="371">
        <f t="shared" si="45"/>
        <v>0</v>
      </c>
      <c r="DW24" s="371">
        <f t="shared" si="46"/>
        <v>0</v>
      </c>
      <c r="DX24" s="371">
        <f t="shared" si="47"/>
        <v>0</v>
      </c>
      <c r="DY24" s="371">
        <f t="shared" si="48"/>
        <v>0</v>
      </c>
      <c r="DZ24" s="371">
        <f t="shared" si="49"/>
        <v>0</v>
      </c>
      <c r="EA24" s="371">
        <f t="shared" si="50"/>
        <v>0</v>
      </c>
      <c r="EB24" s="371">
        <f t="shared" si="51"/>
        <v>0</v>
      </c>
      <c r="EC24" s="371">
        <f t="shared" si="52"/>
        <v>0</v>
      </c>
      <c r="ED24" s="371">
        <f t="shared" si="53"/>
        <v>0</v>
      </c>
      <c r="EE24" s="371">
        <f t="shared" si="54"/>
        <v>0</v>
      </c>
      <c r="EF24" s="371">
        <f t="shared" si="55"/>
        <v>0</v>
      </c>
      <c r="EG24" s="371">
        <f t="shared" si="56"/>
        <v>0</v>
      </c>
      <c r="EH24" s="371">
        <f t="shared" si="57"/>
        <v>0</v>
      </c>
      <c r="EI24" s="371">
        <f t="shared" si="58"/>
        <v>0</v>
      </c>
      <c r="EJ24" s="371">
        <f t="shared" si="59"/>
        <v>0</v>
      </c>
      <c r="EK24" s="56" t="s">
        <v>710</v>
      </c>
    </row>
    <row r="25" spans="1:141" ht="54" customHeight="1">
      <c r="A25" s="37">
        <f>IF('JLA事務局用　※触らないで下さい'!$A$6="","",'JLA事務局用　※触らないで下さい'!$A$6)</f>
      </c>
      <c r="B25" s="171"/>
      <c r="C25" s="58">
        <f t="shared" si="0"/>
      </c>
      <c r="D25" s="58">
        <f t="shared" si="1"/>
      </c>
      <c r="E25" s="195">
        <f>'JLA事務局用　※触らないで下さい'!$B$6</f>
        <v>0</v>
      </c>
      <c r="F25" s="195">
        <f>'JLA事務局用　※触らないで下さい'!$C$6</f>
        <v>0</v>
      </c>
      <c r="G25" s="37" t="str">
        <f t="shared" si="27"/>
        <v>女</v>
      </c>
      <c r="H25" s="171" t="str">
        <f t="shared" si="10"/>
        <v>1900/01/00</v>
      </c>
      <c r="I25" s="37"/>
      <c r="J25" s="37">
        <f t="shared" si="11"/>
      </c>
      <c r="K25" s="37"/>
      <c r="L25" s="37"/>
      <c r="M25" s="57">
        <f t="shared" si="12"/>
      </c>
      <c r="N25" s="37" t="e">
        <f>JLA事務局用　※触らないで下さい!#REF!</f>
        <v>#REF!</v>
      </c>
      <c r="O25" s="37" t="e">
        <f>JLA事務局用　※触らないで下さい!#REF!</f>
        <v>#REF!</v>
      </c>
      <c r="P25" s="37"/>
      <c r="Q25" s="37"/>
      <c r="R25" s="37">
        <v>1</v>
      </c>
      <c r="S25" s="37" t="str">
        <f t="shared" si="2"/>
        <v>障害物ｽｲﾑ
200m</v>
      </c>
      <c r="T25" s="37" t="str">
        <f t="shared" si="13"/>
        <v>:.</v>
      </c>
      <c r="U25" s="37" t="str">
        <f t="shared" si="3"/>
        <v>ﾏﾈｷﾝｷｬﾘｰ
50m</v>
      </c>
      <c r="V25" s="37" t="str">
        <f t="shared" si="14"/>
        <v>:.</v>
      </c>
      <c r="W25" s="37" t="str">
        <f t="shared" si="4"/>
        <v>ﾚｽｷｭｰﾒﾄﾞﾚｰ100m</v>
      </c>
      <c r="X25" s="37" t="str">
        <f t="shared" si="15"/>
        <v>:.</v>
      </c>
      <c r="Y25" s="37" t="str">
        <f t="shared" si="5"/>
        <v>ﾏﾈｷﾝｷｬﾘｰ･
ｳｨｽﾞﾌｨﾝ
100m</v>
      </c>
      <c r="Z25" s="37" t="str">
        <f t="shared" si="16"/>
        <v>:.</v>
      </c>
      <c r="AA25" s="37" t="str">
        <f t="shared" si="6"/>
        <v>ﾏﾈｷﾝﾄｳ･
ｳｨｽﾞﾌｨﾝ
100m</v>
      </c>
      <c r="AB25" s="37" t="str">
        <f t="shared" si="17"/>
        <v>:.</v>
      </c>
      <c r="AC25" s="37" t="str">
        <f t="shared" si="7"/>
        <v>ｽｰﾊﾟｰﾗｲﾌｾｰﾊﾞｰ
200m</v>
      </c>
      <c r="AD25" s="37" t="str">
        <f t="shared" si="18"/>
        <v>:.</v>
      </c>
      <c r="AE25" s="37" t="e">
        <f>IF(AF25="","",#REF!)</f>
        <v>#REF!</v>
      </c>
      <c r="AF25" s="37" t="e">
        <f>IF(#REF!="","",#REF!)</f>
        <v>#REF!</v>
      </c>
      <c r="AG25" s="37"/>
      <c r="AH25" s="37"/>
      <c r="AI25" s="37"/>
      <c r="AJ25" s="37"/>
      <c r="AK25" s="37"/>
      <c r="AL25" s="37"/>
      <c r="AM25" s="37"/>
      <c r="AN25" s="57" t="s">
        <v>108</v>
      </c>
      <c r="AO25" s="219"/>
      <c r="AP25" s="220"/>
      <c r="AQ25" s="219"/>
      <c r="AR25" s="220"/>
      <c r="AS25" s="37" t="s">
        <v>28</v>
      </c>
      <c r="AT25" s="36"/>
      <c r="AU25" s="36"/>
      <c r="AV25" s="34"/>
      <c r="AW25" s="34"/>
      <c r="AX25" s="34"/>
      <c r="AY25" s="284"/>
      <c r="AZ25" s="37"/>
      <c r="BA25" s="34"/>
      <c r="BB25" s="34"/>
      <c r="BC25" s="35"/>
      <c r="BD25" s="37">
        <f>IF(BC25="","",DATEDIF(BC25,'様式 A-4（チーム情報・チームＰＲ）'!$G$2,"Y"))</f>
      </c>
      <c r="BE25" s="287"/>
      <c r="BF25" s="35"/>
      <c r="BG25" s="34"/>
      <c r="BH25" s="153"/>
      <c r="BI25" s="289"/>
      <c r="BJ25" s="309" t="s">
        <v>689</v>
      </c>
      <c r="BK25" s="290"/>
      <c r="BL25" s="309" t="s">
        <v>690</v>
      </c>
      <c r="BM25" s="291"/>
      <c r="BN25" s="289"/>
      <c r="BO25" s="309" t="s">
        <v>689</v>
      </c>
      <c r="BP25" s="290"/>
      <c r="BQ25" s="309" t="s">
        <v>690</v>
      </c>
      <c r="BR25" s="291"/>
      <c r="BS25" s="289"/>
      <c r="BT25" s="309" t="s">
        <v>689</v>
      </c>
      <c r="BU25" s="290"/>
      <c r="BV25" s="309" t="s">
        <v>690</v>
      </c>
      <c r="BW25" s="291"/>
      <c r="BX25" s="289"/>
      <c r="BY25" s="309" t="s">
        <v>689</v>
      </c>
      <c r="BZ25" s="290"/>
      <c r="CA25" s="309" t="s">
        <v>690</v>
      </c>
      <c r="CB25" s="291"/>
      <c r="CC25" s="289"/>
      <c r="CD25" s="309" t="s">
        <v>689</v>
      </c>
      <c r="CE25" s="290"/>
      <c r="CF25" s="309" t="s">
        <v>690</v>
      </c>
      <c r="CG25" s="291"/>
      <c r="CH25" s="289"/>
      <c r="CI25" s="309" t="s">
        <v>689</v>
      </c>
      <c r="CJ25" s="290"/>
      <c r="CK25" s="309" t="s">
        <v>690</v>
      </c>
      <c r="CL25" s="291"/>
      <c r="CM25" s="203"/>
      <c r="CN25" s="203"/>
      <c r="CO25" s="204"/>
      <c r="CP25" s="313" t="str">
        <f t="shared" si="19"/>
        <v>:.</v>
      </c>
      <c r="CQ25" s="313" t="str">
        <f t="shared" si="20"/>
        <v>:.</v>
      </c>
      <c r="CR25" s="313" t="str">
        <f t="shared" si="21"/>
        <v>:.</v>
      </c>
      <c r="CS25" s="313" t="str">
        <f t="shared" si="22"/>
        <v>:.</v>
      </c>
      <c r="CT25" s="313" t="str">
        <f t="shared" si="23"/>
        <v>:.</v>
      </c>
      <c r="CU25" s="313" t="str">
        <f t="shared" si="24"/>
        <v>:.</v>
      </c>
      <c r="CV25" s="314">
        <f t="shared" si="25"/>
        <v>1</v>
      </c>
      <c r="CW25" s="314">
        <f t="shared" si="26"/>
        <v>1</v>
      </c>
      <c r="CX25" s="314">
        <f t="shared" si="26"/>
        <v>1</v>
      </c>
      <c r="CY25" s="314">
        <f t="shared" si="26"/>
        <v>1</v>
      </c>
      <c r="CZ25" s="314">
        <f t="shared" si="26"/>
        <v>1</v>
      </c>
      <c r="DA25" s="314">
        <f t="shared" si="26"/>
        <v>1</v>
      </c>
      <c r="DB25" s="315">
        <f t="shared" si="28"/>
        <v>6</v>
      </c>
      <c r="DC25" s="37">
        <f t="shared" si="29"/>
        <v>0</v>
      </c>
      <c r="DD25" s="59">
        <f t="shared" si="8"/>
        <v>0</v>
      </c>
      <c r="DE25" s="59">
        <f t="shared" si="9"/>
        <v>0</v>
      </c>
      <c r="DG25" s="371">
        <f t="shared" si="30"/>
        <v>0</v>
      </c>
      <c r="DH25" s="371">
        <f t="shared" si="31"/>
        <v>0</v>
      </c>
      <c r="DI25" s="371">
        <f t="shared" si="32"/>
        <v>0</v>
      </c>
      <c r="DJ25" s="371">
        <f t="shared" si="33"/>
        <v>0</v>
      </c>
      <c r="DK25" s="371">
        <f t="shared" si="34"/>
        <v>0</v>
      </c>
      <c r="DL25" s="371">
        <f t="shared" si="35"/>
        <v>0</v>
      </c>
      <c r="DM25" s="371">
        <f t="shared" si="36"/>
        <v>0</v>
      </c>
      <c r="DN25" s="371">
        <f t="shared" si="37"/>
        <v>0</v>
      </c>
      <c r="DO25" s="371">
        <f t="shared" si="38"/>
        <v>0</v>
      </c>
      <c r="DP25" s="371">
        <f t="shared" si="39"/>
        <v>0</v>
      </c>
      <c r="DQ25" s="371">
        <f t="shared" si="40"/>
        <v>0</v>
      </c>
      <c r="DR25" s="371">
        <f t="shared" si="41"/>
        <v>0</v>
      </c>
      <c r="DS25" s="371">
        <f t="shared" si="42"/>
        <v>0</v>
      </c>
      <c r="DT25" s="371">
        <f t="shared" si="43"/>
        <v>0</v>
      </c>
      <c r="DU25" s="371">
        <f t="shared" si="44"/>
        <v>0</v>
      </c>
      <c r="DV25" s="371">
        <f t="shared" si="45"/>
        <v>0</v>
      </c>
      <c r="DW25" s="371">
        <f t="shared" si="46"/>
        <v>0</v>
      </c>
      <c r="DX25" s="371">
        <f t="shared" si="47"/>
        <v>0</v>
      </c>
      <c r="DY25" s="371">
        <f t="shared" si="48"/>
        <v>0</v>
      </c>
      <c r="DZ25" s="371">
        <f t="shared" si="49"/>
        <v>0</v>
      </c>
      <c r="EA25" s="371">
        <f t="shared" si="50"/>
        <v>0</v>
      </c>
      <c r="EB25" s="371">
        <f t="shared" si="51"/>
        <v>0</v>
      </c>
      <c r="EC25" s="371">
        <f t="shared" si="52"/>
        <v>0</v>
      </c>
      <c r="ED25" s="371">
        <f t="shared" si="53"/>
        <v>0</v>
      </c>
      <c r="EE25" s="371">
        <f t="shared" si="54"/>
        <v>0</v>
      </c>
      <c r="EF25" s="371">
        <f t="shared" si="55"/>
        <v>0</v>
      </c>
      <c r="EG25" s="371">
        <f t="shared" si="56"/>
        <v>0</v>
      </c>
      <c r="EH25" s="371">
        <f t="shared" si="57"/>
        <v>0</v>
      </c>
      <c r="EI25" s="371">
        <f t="shared" si="58"/>
        <v>0</v>
      </c>
      <c r="EJ25" s="371">
        <f t="shared" si="59"/>
        <v>0</v>
      </c>
      <c r="EK25" s="56" t="s">
        <v>711</v>
      </c>
    </row>
    <row r="26" spans="1:141" ht="54" customHeight="1">
      <c r="A26" s="37">
        <f>IF('JLA事務局用　※触らないで下さい'!$A$6="","",'JLA事務局用　※触らないで下さい'!$A$6)</f>
      </c>
      <c r="B26" s="171"/>
      <c r="C26" s="58">
        <f t="shared" si="0"/>
      </c>
      <c r="D26" s="58">
        <f t="shared" si="1"/>
      </c>
      <c r="E26" s="195">
        <f>'JLA事務局用　※触らないで下さい'!$B$6</f>
        <v>0</v>
      </c>
      <c r="F26" s="195">
        <f>'JLA事務局用　※触らないで下さい'!$C$6</f>
        <v>0</v>
      </c>
      <c r="G26" s="37" t="str">
        <f t="shared" si="27"/>
        <v>女</v>
      </c>
      <c r="H26" s="171" t="str">
        <f t="shared" si="10"/>
        <v>1900/01/00</v>
      </c>
      <c r="I26" s="37"/>
      <c r="J26" s="37">
        <f t="shared" si="11"/>
      </c>
      <c r="K26" s="37"/>
      <c r="L26" s="37"/>
      <c r="M26" s="57">
        <f t="shared" si="12"/>
      </c>
      <c r="N26" s="37" t="e">
        <f>JLA事務局用　※触らないで下さい!#REF!</f>
        <v>#REF!</v>
      </c>
      <c r="O26" s="37" t="e">
        <f>JLA事務局用　※触らないで下さい!#REF!</f>
        <v>#REF!</v>
      </c>
      <c r="P26" s="37"/>
      <c r="Q26" s="37"/>
      <c r="R26" s="37">
        <v>1</v>
      </c>
      <c r="S26" s="37" t="str">
        <f t="shared" si="2"/>
        <v>障害物ｽｲﾑ
200m</v>
      </c>
      <c r="T26" s="37" t="str">
        <f t="shared" si="13"/>
        <v>:.</v>
      </c>
      <c r="U26" s="37" t="str">
        <f t="shared" si="3"/>
        <v>ﾏﾈｷﾝｷｬﾘｰ
50m</v>
      </c>
      <c r="V26" s="37" t="str">
        <f t="shared" si="14"/>
        <v>:.</v>
      </c>
      <c r="W26" s="37" t="str">
        <f t="shared" si="4"/>
        <v>ﾚｽｷｭｰﾒﾄﾞﾚｰ100m</v>
      </c>
      <c r="X26" s="37" t="str">
        <f t="shared" si="15"/>
        <v>:.</v>
      </c>
      <c r="Y26" s="37" t="str">
        <f t="shared" si="5"/>
        <v>ﾏﾈｷﾝｷｬﾘｰ･
ｳｨｽﾞﾌｨﾝ
100m</v>
      </c>
      <c r="Z26" s="37" t="str">
        <f t="shared" si="16"/>
        <v>:.</v>
      </c>
      <c r="AA26" s="37" t="str">
        <f t="shared" si="6"/>
        <v>ﾏﾈｷﾝﾄｳ･
ｳｨｽﾞﾌｨﾝ
100m</v>
      </c>
      <c r="AB26" s="37" t="str">
        <f t="shared" si="17"/>
        <v>:.</v>
      </c>
      <c r="AC26" s="37" t="str">
        <f t="shared" si="7"/>
        <v>ｽｰﾊﾟｰﾗｲﾌｾｰﾊﾞｰ
200m</v>
      </c>
      <c r="AD26" s="37" t="str">
        <f t="shared" si="18"/>
        <v>:.</v>
      </c>
      <c r="AE26" s="37" t="e">
        <f>IF(AF26="","",#REF!)</f>
        <v>#REF!</v>
      </c>
      <c r="AF26" s="37" t="e">
        <f>IF(#REF!="","",#REF!)</f>
        <v>#REF!</v>
      </c>
      <c r="AG26" s="37"/>
      <c r="AH26" s="37"/>
      <c r="AI26" s="37"/>
      <c r="AJ26" s="37"/>
      <c r="AK26" s="37"/>
      <c r="AL26" s="37"/>
      <c r="AM26" s="37"/>
      <c r="AN26" s="57" t="s">
        <v>109</v>
      </c>
      <c r="AO26" s="219"/>
      <c r="AP26" s="220"/>
      <c r="AQ26" s="219"/>
      <c r="AR26" s="220"/>
      <c r="AS26" s="37" t="s">
        <v>28</v>
      </c>
      <c r="AT26" s="36"/>
      <c r="AU26" s="36"/>
      <c r="AV26" s="34"/>
      <c r="AW26" s="34"/>
      <c r="AX26" s="34"/>
      <c r="AY26" s="284"/>
      <c r="AZ26" s="37"/>
      <c r="BA26" s="34"/>
      <c r="BB26" s="34"/>
      <c r="BC26" s="35"/>
      <c r="BD26" s="37">
        <f>IF(BC26="","",DATEDIF(BC26,'様式 A-4（チーム情報・チームＰＲ）'!$G$2,"Y"))</f>
      </c>
      <c r="BE26" s="287"/>
      <c r="BF26" s="35"/>
      <c r="BG26" s="34"/>
      <c r="BH26" s="153"/>
      <c r="BI26" s="289"/>
      <c r="BJ26" s="309" t="s">
        <v>689</v>
      </c>
      <c r="BK26" s="290"/>
      <c r="BL26" s="309" t="s">
        <v>690</v>
      </c>
      <c r="BM26" s="291"/>
      <c r="BN26" s="289"/>
      <c r="BO26" s="309" t="s">
        <v>689</v>
      </c>
      <c r="BP26" s="290"/>
      <c r="BQ26" s="309" t="s">
        <v>690</v>
      </c>
      <c r="BR26" s="291"/>
      <c r="BS26" s="289"/>
      <c r="BT26" s="309" t="s">
        <v>689</v>
      </c>
      <c r="BU26" s="290"/>
      <c r="BV26" s="309" t="s">
        <v>690</v>
      </c>
      <c r="BW26" s="291"/>
      <c r="BX26" s="289"/>
      <c r="BY26" s="309" t="s">
        <v>689</v>
      </c>
      <c r="BZ26" s="290"/>
      <c r="CA26" s="309" t="s">
        <v>690</v>
      </c>
      <c r="CB26" s="291"/>
      <c r="CC26" s="289"/>
      <c r="CD26" s="309" t="s">
        <v>689</v>
      </c>
      <c r="CE26" s="290"/>
      <c r="CF26" s="309" t="s">
        <v>690</v>
      </c>
      <c r="CG26" s="291"/>
      <c r="CH26" s="289"/>
      <c r="CI26" s="309" t="s">
        <v>689</v>
      </c>
      <c r="CJ26" s="290"/>
      <c r="CK26" s="309" t="s">
        <v>690</v>
      </c>
      <c r="CL26" s="291"/>
      <c r="CM26" s="203"/>
      <c r="CN26" s="203"/>
      <c r="CO26" s="204"/>
      <c r="CP26" s="313" t="str">
        <f t="shared" si="19"/>
        <v>:.</v>
      </c>
      <c r="CQ26" s="313" t="str">
        <f t="shared" si="20"/>
        <v>:.</v>
      </c>
      <c r="CR26" s="313" t="str">
        <f t="shared" si="21"/>
        <v>:.</v>
      </c>
      <c r="CS26" s="313" t="str">
        <f t="shared" si="22"/>
        <v>:.</v>
      </c>
      <c r="CT26" s="313" t="str">
        <f t="shared" si="23"/>
        <v>:.</v>
      </c>
      <c r="CU26" s="313" t="str">
        <f t="shared" si="24"/>
        <v>:.</v>
      </c>
      <c r="CV26" s="314">
        <f t="shared" si="25"/>
        <v>1</v>
      </c>
      <c r="CW26" s="314">
        <f aca="true" t="shared" si="60" ref="CW26:CW64">COUNTIF(CQ26,":.")</f>
        <v>1</v>
      </c>
      <c r="CX26" s="314">
        <f aca="true" t="shared" si="61" ref="CX26:CX64">COUNTIF(CR26,":.")</f>
        <v>1</v>
      </c>
      <c r="CY26" s="314">
        <f aca="true" t="shared" si="62" ref="CY26:CY64">COUNTIF(CS26,":.")</f>
        <v>1</v>
      </c>
      <c r="CZ26" s="314">
        <f aca="true" t="shared" si="63" ref="CZ26:CZ64">COUNTIF(CT26,":.")</f>
        <v>1</v>
      </c>
      <c r="DA26" s="314">
        <f aca="true" t="shared" si="64" ref="DA26:DA64">COUNTIF(CU26,":.")</f>
        <v>1</v>
      </c>
      <c r="DB26" s="315">
        <f t="shared" si="28"/>
        <v>6</v>
      </c>
      <c r="DC26" s="37">
        <f t="shared" si="29"/>
        <v>0</v>
      </c>
      <c r="DD26" s="59">
        <f t="shared" si="8"/>
        <v>0</v>
      </c>
      <c r="DE26" s="59">
        <f t="shared" si="9"/>
        <v>0</v>
      </c>
      <c r="DG26" s="371">
        <f t="shared" si="30"/>
        <v>0</v>
      </c>
      <c r="DH26" s="371">
        <f t="shared" si="31"/>
        <v>0</v>
      </c>
      <c r="DI26" s="371">
        <f t="shared" si="32"/>
        <v>0</v>
      </c>
      <c r="DJ26" s="371">
        <f t="shared" si="33"/>
        <v>0</v>
      </c>
      <c r="DK26" s="371">
        <f t="shared" si="34"/>
        <v>0</v>
      </c>
      <c r="DL26" s="371">
        <f t="shared" si="35"/>
        <v>0</v>
      </c>
      <c r="DM26" s="371">
        <f t="shared" si="36"/>
        <v>0</v>
      </c>
      <c r="DN26" s="371">
        <f t="shared" si="37"/>
        <v>0</v>
      </c>
      <c r="DO26" s="371">
        <f t="shared" si="38"/>
        <v>0</v>
      </c>
      <c r="DP26" s="371">
        <f t="shared" si="39"/>
        <v>0</v>
      </c>
      <c r="DQ26" s="371">
        <f t="shared" si="40"/>
        <v>0</v>
      </c>
      <c r="DR26" s="371">
        <f t="shared" si="41"/>
        <v>0</v>
      </c>
      <c r="DS26" s="371">
        <f t="shared" si="42"/>
        <v>0</v>
      </c>
      <c r="DT26" s="371">
        <f t="shared" si="43"/>
        <v>0</v>
      </c>
      <c r="DU26" s="371">
        <f t="shared" si="44"/>
        <v>0</v>
      </c>
      <c r="DV26" s="371">
        <f t="shared" si="45"/>
        <v>0</v>
      </c>
      <c r="DW26" s="371">
        <f t="shared" si="46"/>
        <v>0</v>
      </c>
      <c r="DX26" s="371">
        <f t="shared" si="47"/>
        <v>0</v>
      </c>
      <c r="DY26" s="371">
        <f t="shared" si="48"/>
        <v>0</v>
      </c>
      <c r="DZ26" s="371">
        <f t="shared" si="49"/>
        <v>0</v>
      </c>
      <c r="EA26" s="371">
        <f t="shared" si="50"/>
        <v>0</v>
      </c>
      <c r="EB26" s="371">
        <f t="shared" si="51"/>
        <v>0</v>
      </c>
      <c r="EC26" s="371">
        <f t="shared" si="52"/>
        <v>0</v>
      </c>
      <c r="ED26" s="371">
        <f t="shared" si="53"/>
        <v>0</v>
      </c>
      <c r="EE26" s="371">
        <f t="shared" si="54"/>
        <v>0</v>
      </c>
      <c r="EF26" s="371">
        <f t="shared" si="55"/>
        <v>0</v>
      </c>
      <c r="EG26" s="371">
        <f t="shared" si="56"/>
        <v>0</v>
      </c>
      <c r="EH26" s="371">
        <f t="shared" si="57"/>
        <v>0</v>
      </c>
      <c r="EI26" s="371">
        <f t="shared" si="58"/>
        <v>0</v>
      </c>
      <c r="EJ26" s="371">
        <f t="shared" si="59"/>
        <v>0</v>
      </c>
      <c r="EK26" s="56" t="s">
        <v>712</v>
      </c>
    </row>
    <row r="27" spans="1:141" ht="54" customHeight="1">
      <c r="A27" s="37">
        <f>IF('JLA事務局用　※触らないで下さい'!$A$6="","",'JLA事務局用　※触らないで下さい'!$A$6)</f>
      </c>
      <c r="B27" s="171"/>
      <c r="C27" s="58">
        <f t="shared" si="0"/>
      </c>
      <c r="D27" s="58">
        <f t="shared" si="1"/>
      </c>
      <c r="E27" s="195">
        <f>'JLA事務局用　※触らないで下さい'!$B$6</f>
        <v>0</v>
      </c>
      <c r="F27" s="195">
        <f>'JLA事務局用　※触らないで下さい'!$C$6</f>
        <v>0</v>
      </c>
      <c r="G27" s="37" t="str">
        <f t="shared" si="27"/>
        <v>女</v>
      </c>
      <c r="H27" s="171" t="str">
        <f t="shared" si="10"/>
        <v>1900/01/00</v>
      </c>
      <c r="I27" s="37"/>
      <c r="J27" s="37">
        <f t="shared" si="11"/>
      </c>
      <c r="K27" s="37"/>
      <c r="L27" s="37"/>
      <c r="M27" s="57">
        <f t="shared" si="12"/>
      </c>
      <c r="N27" s="37" t="e">
        <f>JLA事務局用　※触らないで下さい!#REF!</f>
        <v>#REF!</v>
      </c>
      <c r="O27" s="37" t="e">
        <f>JLA事務局用　※触らないで下さい!#REF!</f>
        <v>#REF!</v>
      </c>
      <c r="P27" s="37"/>
      <c r="Q27" s="37"/>
      <c r="R27" s="37">
        <v>1</v>
      </c>
      <c r="S27" s="37" t="str">
        <f t="shared" si="2"/>
        <v>障害物ｽｲﾑ
200m</v>
      </c>
      <c r="T27" s="37" t="str">
        <f t="shared" si="13"/>
        <v>:.</v>
      </c>
      <c r="U27" s="37" t="str">
        <f t="shared" si="3"/>
        <v>ﾏﾈｷﾝｷｬﾘｰ
50m</v>
      </c>
      <c r="V27" s="37" t="str">
        <f t="shared" si="14"/>
        <v>:.</v>
      </c>
      <c r="W27" s="37" t="str">
        <f t="shared" si="4"/>
        <v>ﾚｽｷｭｰﾒﾄﾞﾚｰ100m</v>
      </c>
      <c r="X27" s="37" t="str">
        <f t="shared" si="15"/>
        <v>:.</v>
      </c>
      <c r="Y27" s="37" t="str">
        <f t="shared" si="5"/>
        <v>ﾏﾈｷﾝｷｬﾘｰ･
ｳｨｽﾞﾌｨﾝ
100m</v>
      </c>
      <c r="Z27" s="37" t="str">
        <f t="shared" si="16"/>
        <v>:.</v>
      </c>
      <c r="AA27" s="37" t="str">
        <f t="shared" si="6"/>
        <v>ﾏﾈｷﾝﾄｳ･
ｳｨｽﾞﾌｨﾝ
100m</v>
      </c>
      <c r="AB27" s="37" t="str">
        <f t="shared" si="17"/>
        <v>:.</v>
      </c>
      <c r="AC27" s="37" t="str">
        <f t="shared" si="7"/>
        <v>ｽｰﾊﾟｰﾗｲﾌｾｰﾊﾞｰ
200m</v>
      </c>
      <c r="AD27" s="37" t="str">
        <f t="shared" si="18"/>
        <v>:.</v>
      </c>
      <c r="AE27" s="37" t="e">
        <f>IF(AF27="","",#REF!)</f>
        <v>#REF!</v>
      </c>
      <c r="AF27" s="37" t="e">
        <f>IF(#REF!="","",#REF!)</f>
        <v>#REF!</v>
      </c>
      <c r="AG27" s="37"/>
      <c r="AH27" s="37"/>
      <c r="AI27" s="37"/>
      <c r="AJ27" s="37"/>
      <c r="AK27" s="37"/>
      <c r="AL27" s="37"/>
      <c r="AM27" s="37"/>
      <c r="AN27" s="57" t="s">
        <v>110</v>
      </c>
      <c r="AO27" s="219"/>
      <c r="AP27" s="220"/>
      <c r="AQ27" s="219"/>
      <c r="AR27" s="220"/>
      <c r="AS27" s="37" t="s">
        <v>28</v>
      </c>
      <c r="AT27" s="36"/>
      <c r="AU27" s="36"/>
      <c r="AV27" s="34"/>
      <c r="AW27" s="34"/>
      <c r="AX27" s="34"/>
      <c r="AY27" s="284"/>
      <c r="AZ27" s="37"/>
      <c r="BA27" s="34"/>
      <c r="BB27" s="34"/>
      <c r="BC27" s="35"/>
      <c r="BD27" s="37">
        <f>IF(BC27="","",DATEDIF(BC27,'様式 A-4（チーム情報・チームＰＲ）'!$G$2,"Y"))</f>
      </c>
      <c r="BE27" s="287"/>
      <c r="BF27" s="35"/>
      <c r="BG27" s="34"/>
      <c r="BH27" s="153"/>
      <c r="BI27" s="289"/>
      <c r="BJ27" s="309" t="s">
        <v>689</v>
      </c>
      <c r="BK27" s="290"/>
      <c r="BL27" s="309" t="s">
        <v>690</v>
      </c>
      <c r="BM27" s="291"/>
      <c r="BN27" s="289"/>
      <c r="BO27" s="309" t="s">
        <v>689</v>
      </c>
      <c r="BP27" s="290"/>
      <c r="BQ27" s="309" t="s">
        <v>690</v>
      </c>
      <c r="BR27" s="291"/>
      <c r="BS27" s="289"/>
      <c r="BT27" s="309" t="s">
        <v>689</v>
      </c>
      <c r="BU27" s="290"/>
      <c r="BV27" s="309" t="s">
        <v>690</v>
      </c>
      <c r="BW27" s="291"/>
      <c r="BX27" s="289"/>
      <c r="BY27" s="309" t="s">
        <v>689</v>
      </c>
      <c r="BZ27" s="290"/>
      <c r="CA27" s="309" t="s">
        <v>690</v>
      </c>
      <c r="CB27" s="291"/>
      <c r="CC27" s="289"/>
      <c r="CD27" s="309" t="s">
        <v>689</v>
      </c>
      <c r="CE27" s="290"/>
      <c r="CF27" s="309" t="s">
        <v>690</v>
      </c>
      <c r="CG27" s="291"/>
      <c r="CH27" s="289"/>
      <c r="CI27" s="309" t="s">
        <v>689</v>
      </c>
      <c r="CJ27" s="290"/>
      <c r="CK27" s="309" t="s">
        <v>690</v>
      </c>
      <c r="CL27" s="291"/>
      <c r="CM27" s="203"/>
      <c r="CN27" s="203"/>
      <c r="CO27" s="204"/>
      <c r="CP27" s="313" t="str">
        <f t="shared" si="19"/>
        <v>:.</v>
      </c>
      <c r="CQ27" s="313" t="str">
        <f t="shared" si="20"/>
        <v>:.</v>
      </c>
      <c r="CR27" s="313" t="str">
        <f t="shared" si="21"/>
        <v>:.</v>
      </c>
      <c r="CS27" s="313" t="str">
        <f t="shared" si="22"/>
        <v>:.</v>
      </c>
      <c r="CT27" s="313" t="str">
        <f t="shared" si="23"/>
        <v>:.</v>
      </c>
      <c r="CU27" s="313" t="str">
        <f t="shared" si="24"/>
        <v>:.</v>
      </c>
      <c r="CV27" s="314">
        <f t="shared" si="25"/>
        <v>1</v>
      </c>
      <c r="CW27" s="314">
        <f t="shared" si="60"/>
        <v>1</v>
      </c>
      <c r="CX27" s="314">
        <f t="shared" si="61"/>
        <v>1</v>
      </c>
      <c r="CY27" s="314">
        <f t="shared" si="62"/>
        <v>1</v>
      </c>
      <c r="CZ27" s="314">
        <f t="shared" si="63"/>
        <v>1</v>
      </c>
      <c r="DA27" s="314">
        <f t="shared" si="64"/>
        <v>1</v>
      </c>
      <c r="DB27" s="315">
        <f t="shared" si="28"/>
        <v>6</v>
      </c>
      <c r="DC27" s="37">
        <f t="shared" si="29"/>
        <v>0</v>
      </c>
      <c r="DD27" s="59">
        <f t="shared" si="8"/>
        <v>0</v>
      </c>
      <c r="DE27" s="59">
        <f t="shared" si="9"/>
        <v>0</v>
      </c>
      <c r="DG27" s="371">
        <f t="shared" si="30"/>
        <v>0</v>
      </c>
      <c r="DH27" s="371">
        <f t="shared" si="31"/>
        <v>0</v>
      </c>
      <c r="DI27" s="371">
        <f t="shared" si="32"/>
        <v>0</v>
      </c>
      <c r="DJ27" s="371">
        <f t="shared" si="33"/>
        <v>0</v>
      </c>
      <c r="DK27" s="371">
        <f t="shared" si="34"/>
        <v>0</v>
      </c>
      <c r="DL27" s="371">
        <f t="shared" si="35"/>
        <v>0</v>
      </c>
      <c r="DM27" s="371">
        <f t="shared" si="36"/>
        <v>0</v>
      </c>
      <c r="DN27" s="371">
        <f t="shared" si="37"/>
        <v>0</v>
      </c>
      <c r="DO27" s="371">
        <f t="shared" si="38"/>
        <v>0</v>
      </c>
      <c r="DP27" s="371">
        <f t="shared" si="39"/>
        <v>0</v>
      </c>
      <c r="DQ27" s="371">
        <f t="shared" si="40"/>
        <v>0</v>
      </c>
      <c r="DR27" s="371">
        <f t="shared" si="41"/>
        <v>0</v>
      </c>
      <c r="DS27" s="371">
        <f t="shared" si="42"/>
        <v>0</v>
      </c>
      <c r="DT27" s="371">
        <f t="shared" si="43"/>
        <v>0</v>
      </c>
      <c r="DU27" s="371">
        <f t="shared" si="44"/>
        <v>0</v>
      </c>
      <c r="DV27" s="371">
        <f t="shared" si="45"/>
        <v>0</v>
      </c>
      <c r="DW27" s="371">
        <f t="shared" si="46"/>
        <v>0</v>
      </c>
      <c r="DX27" s="371">
        <f t="shared" si="47"/>
        <v>0</v>
      </c>
      <c r="DY27" s="371">
        <f t="shared" si="48"/>
        <v>0</v>
      </c>
      <c r="DZ27" s="371">
        <f t="shared" si="49"/>
        <v>0</v>
      </c>
      <c r="EA27" s="371">
        <f t="shared" si="50"/>
        <v>0</v>
      </c>
      <c r="EB27" s="371">
        <f t="shared" si="51"/>
        <v>0</v>
      </c>
      <c r="EC27" s="371">
        <f t="shared" si="52"/>
        <v>0</v>
      </c>
      <c r="ED27" s="371">
        <f t="shared" si="53"/>
        <v>0</v>
      </c>
      <c r="EE27" s="371">
        <f t="shared" si="54"/>
        <v>0</v>
      </c>
      <c r="EF27" s="371">
        <f t="shared" si="55"/>
        <v>0</v>
      </c>
      <c r="EG27" s="371">
        <f t="shared" si="56"/>
        <v>0</v>
      </c>
      <c r="EH27" s="371">
        <f t="shared" si="57"/>
        <v>0</v>
      </c>
      <c r="EI27" s="371">
        <f t="shared" si="58"/>
        <v>0</v>
      </c>
      <c r="EJ27" s="371">
        <f t="shared" si="59"/>
        <v>0</v>
      </c>
      <c r="EK27" s="56" t="s">
        <v>713</v>
      </c>
    </row>
    <row r="28" spans="1:141" ht="54" customHeight="1">
      <c r="A28" s="37">
        <f>IF('JLA事務局用　※触らないで下さい'!$A$6="","",'JLA事務局用　※触らないで下さい'!$A$6)</f>
      </c>
      <c r="B28" s="171"/>
      <c r="C28" s="58">
        <f t="shared" si="0"/>
      </c>
      <c r="D28" s="58">
        <f t="shared" si="1"/>
      </c>
      <c r="E28" s="195">
        <f>'JLA事務局用　※触らないで下さい'!$B$6</f>
        <v>0</v>
      </c>
      <c r="F28" s="195">
        <f>'JLA事務局用　※触らないで下さい'!$C$6</f>
        <v>0</v>
      </c>
      <c r="G28" s="37" t="str">
        <f t="shared" si="27"/>
        <v>女</v>
      </c>
      <c r="H28" s="171" t="str">
        <f t="shared" si="10"/>
        <v>1900/01/00</v>
      </c>
      <c r="I28" s="37"/>
      <c r="J28" s="37">
        <f t="shared" si="11"/>
      </c>
      <c r="K28" s="37"/>
      <c r="L28" s="37"/>
      <c r="M28" s="57">
        <f t="shared" si="12"/>
      </c>
      <c r="N28" s="37" t="e">
        <f>JLA事務局用　※触らないで下さい!#REF!</f>
        <v>#REF!</v>
      </c>
      <c r="O28" s="37" t="e">
        <f>JLA事務局用　※触らないで下さい!#REF!</f>
        <v>#REF!</v>
      </c>
      <c r="P28" s="37"/>
      <c r="Q28" s="37"/>
      <c r="R28" s="37">
        <v>1</v>
      </c>
      <c r="S28" s="37" t="str">
        <f t="shared" si="2"/>
        <v>障害物ｽｲﾑ
200m</v>
      </c>
      <c r="T28" s="37" t="str">
        <f t="shared" si="13"/>
        <v>:.</v>
      </c>
      <c r="U28" s="37" t="str">
        <f t="shared" si="3"/>
        <v>ﾏﾈｷﾝｷｬﾘｰ
50m</v>
      </c>
      <c r="V28" s="37" t="str">
        <f t="shared" si="14"/>
        <v>:.</v>
      </c>
      <c r="W28" s="37" t="str">
        <f t="shared" si="4"/>
        <v>ﾚｽｷｭｰﾒﾄﾞﾚｰ100m</v>
      </c>
      <c r="X28" s="37" t="str">
        <f t="shared" si="15"/>
        <v>:.</v>
      </c>
      <c r="Y28" s="37" t="str">
        <f t="shared" si="5"/>
        <v>ﾏﾈｷﾝｷｬﾘｰ･
ｳｨｽﾞﾌｨﾝ
100m</v>
      </c>
      <c r="Z28" s="37" t="str">
        <f t="shared" si="16"/>
        <v>:.</v>
      </c>
      <c r="AA28" s="37" t="str">
        <f t="shared" si="6"/>
        <v>ﾏﾈｷﾝﾄｳ･
ｳｨｽﾞﾌｨﾝ
100m</v>
      </c>
      <c r="AB28" s="37" t="str">
        <f t="shared" si="17"/>
        <v>:.</v>
      </c>
      <c r="AC28" s="37" t="str">
        <f t="shared" si="7"/>
        <v>ｽｰﾊﾟｰﾗｲﾌｾｰﾊﾞｰ
200m</v>
      </c>
      <c r="AD28" s="37" t="str">
        <f t="shared" si="18"/>
        <v>:.</v>
      </c>
      <c r="AE28" s="37" t="e">
        <f>IF(AF28="","",#REF!)</f>
        <v>#REF!</v>
      </c>
      <c r="AF28" s="37" t="e">
        <f>IF(#REF!="","",#REF!)</f>
        <v>#REF!</v>
      </c>
      <c r="AG28" s="37"/>
      <c r="AH28" s="37"/>
      <c r="AI28" s="37"/>
      <c r="AJ28" s="37"/>
      <c r="AK28" s="37"/>
      <c r="AL28" s="37"/>
      <c r="AM28" s="37"/>
      <c r="AN28" s="57" t="s">
        <v>111</v>
      </c>
      <c r="AO28" s="219"/>
      <c r="AP28" s="220"/>
      <c r="AQ28" s="219"/>
      <c r="AR28" s="220"/>
      <c r="AS28" s="37" t="s">
        <v>28</v>
      </c>
      <c r="AT28" s="36"/>
      <c r="AU28" s="36"/>
      <c r="AV28" s="34"/>
      <c r="AW28" s="34"/>
      <c r="AX28" s="34"/>
      <c r="AY28" s="284"/>
      <c r="AZ28" s="37"/>
      <c r="BA28" s="34"/>
      <c r="BB28" s="34"/>
      <c r="BC28" s="35"/>
      <c r="BD28" s="37">
        <f>IF(BC28="","",DATEDIF(BC28,'様式 A-4（チーム情報・チームＰＲ）'!$G$2,"Y"))</f>
      </c>
      <c r="BE28" s="287"/>
      <c r="BF28" s="35"/>
      <c r="BG28" s="34"/>
      <c r="BH28" s="153"/>
      <c r="BI28" s="289"/>
      <c r="BJ28" s="309" t="s">
        <v>689</v>
      </c>
      <c r="BK28" s="290"/>
      <c r="BL28" s="309" t="s">
        <v>690</v>
      </c>
      <c r="BM28" s="291"/>
      <c r="BN28" s="289"/>
      <c r="BO28" s="309" t="s">
        <v>689</v>
      </c>
      <c r="BP28" s="290"/>
      <c r="BQ28" s="309" t="s">
        <v>690</v>
      </c>
      <c r="BR28" s="291"/>
      <c r="BS28" s="289"/>
      <c r="BT28" s="309" t="s">
        <v>689</v>
      </c>
      <c r="BU28" s="290"/>
      <c r="BV28" s="309" t="s">
        <v>690</v>
      </c>
      <c r="BW28" s="291"/>
      <c r="BX28" s="289"/>
      <c r="BY28" s="309" t="s">
        <v>689</v>
      </c>
      <c r="BZ28" s="290"/>
      <c r="CA28" s="309" t="s">
        <v>690</v>
      </c>
      <c r="CB28" s="291"/>
      <c r="CC28" s="289"/>
      <c r="CD28" s="309" t="s">
        <v>689</v>
      </c>
      <c r="CE28" s="290"/>
      <c r="CF28" s="309" t="s">
        <v>690</v>
      </c>
      <c r="CG28" s="291"/>
      <c r="CH28" s="289"/>
      <c r="CI28" s="309" t="s">
        <v>689</v>
      </c>
      <c r="CJ28" s="290"/>
      <c r="CK28" s="309" t="s">
        <v>690</v>
      </c>
      <c r="CL28" s="291"/>
      <c r="CM28" s="203"/>
      <c r="CN28" s="203"/>
      <c r="CO28" s="204"/>
      <c r="CP28" s="313" t="str">
        <f t="shared" si="19"/>
        <v>:.</v>
      </c>
      <c r="CQ28" s="313" t="str">
        <f t="shared" si="20"/>
        <v>:.</v>
      </c>
      <c r="CR28" s="313" t="str">
        <f t="shared" si="21"/>
        <v>:.</v>
      </c>
      <c r="CS28" s="313" t="str">
        <f t="shared" si="22"/>
        <v>:.</v>
      </c>
      <c r="CT28" s="313" t="str">
        <f t="shared" si="23"/>
        <v>:.</v>
      </c>
      <c r="CU28" s="313" t="str">
        <f t="shared" si="24"/>
        <v>:.</v>
      </c>
      <c r="CV28" s="314">
        <f t="shared" si="25"/>
        <v>1</v>
      </c>
      <c r="CW28" s="314">
        <f t="shared" si="60"/>
        <v>1</v>
      </c>
      <c r="CX28" s="314">
        <f t="shared" si="61"/>
        <v>1</v>
      </c>
      <c r="CY28" s="314">
        <f t="shared" si="62"/>
        <v>1</v>
      </c>
      <c r="CZ28" s="314">
        <f t="shared" si="63"/>
        <v>1</v>
      </c>
      <c r="DA28" s="314">
        <f t="shared" si="64"/>
        <v>1</v>
      </c>
      <c r="DB28" s="315">
        <f t="shared" si="28"/>
        <v>6</v>
      </c>
      <c r="DC28" s="37">
        <f t="shared" si="29"/>
        <v>0</v>
      </c>
      <c r="DD28" s="59">
        <f t="shared" si="8"/>
        <v>0</v>
      </c>
      <c r="DE28" s="59">
        <f t="shared" si="9"/>
        <v>0</v>
      </c>
      <c r="DG28" s="371">
        <f t="shared" si="30"/>
        <v>0</v>
      </c>
      <c r="DH28" s="371">
        <f t="shared" si="31"/>
        <v>0</v>
      </c>
      <c r="DI28" s="371">
        <f t="shared" si="32"/>
        <v>0</v>
      </c>
      <c r="DJ28" s="371">
        <f t="shared" si="33"/>
        <v>0</v>
      </c>
      <c r="DK28" s="371">
        <f t="shared" si="34"/>
        <v>0</v>
      </c>
      <c r="DL28" s="371">
        <f t="shared" si="35"/>
        <v>0</v>
      </c>
      <c r="DM28" s="371">
        <f t="shared" si="36"/>
        <v>0</v>
      </c>
      <c r="DN28" s="371">
        <f t="shared" si="37"/>
        <v>0</v>
      </c>
      <c r="DO28" s="371">
        <f t="shared" si="38"/>
        <v>0</v>
      </c>
      <c r="DP28" s="371">
        <f t="shared" si="39"/>
        <v>0</v>
      </c>
      <c r="DQ28" s="371">
        <f t="shared" si="40"/>
        <v>0</v>
      </c>
      <c r="DR28" s="371">
        <f t="shared" si="41"/>
        <v>0</v>
      </c>
      <c r="DS28" s="371">
        <f t="shared" si="42"/>
        <v>0</v>
      </c>
      <c r="DT28" s="371">
        <f t="shared" si="43"/>
        <v>0</v>
      </c>
      <c r="DU28" s="371">
        <f t="shared" si="44"/>
        <v>0</v>
      </c>
      <c r="DV28" s="371">
        <f t="shared" si="45"/>
        <v>0</v>
      </c>
      <c r="DW28" s="371">
        <f t="shared" si="46"/>
        <v>0</v>
      </c>
      <c r="DX28" s="371">
        <f t="shared" si="47"/>
        <v>0</v>
      </c>
      <c r="DY28" s="371">
        <f t="shared" si="48"/>
        <v>0</v>
      </c>
      <c r="DZ28" s="371">
        <f t="shared" si="49"/>
        <v>0</v>
      </c>
      <c r="EA28" s="371">
        <f t="shared" si="50"/>
        <v>0</v>
      </c>
      <c r="EB28" s="371">
        <f t="shared" si="51"/>
        <v>0</v>
      </c>
      <c r="EC28" s="371">
        <f t="shared" si="52"/>
        <v>0</v>
      </c>
      <c r="ED28" s="371">
        <f t="shared" si="53"/>
        <v>0</v>
      </c>
      <c r="EE28" s="371">
        <f t="shared" si="54"/>
        <v>0</v>
      </c>
      <c r="EF28" s="371">
        <f t="shared" si="55"/>
        <v>0</v>
      </c>
      <c r="EG28" s="371">
        <f t="shared" si="56"/>
        <v>0</v>
      </c>
      <c r="EH28" s="371">
        <f t="shared" si="57"/>
        <v>0</v>
      </c>
      <c r="EI28" s="371">
        <f t="shared" si="58"/>
        <v>0</v>
      </c>
      <c r="EJ28" s="371">
        <f t="shared" si="59"/>
        <v>0</v>
      </c>
      <c r="EK28" s="56" t="s">
        <v>714</v>
      </c>
    </row>
    <row r="29" spans="1:141" ht="54" customHeight="1">
      <c r="A29" s="37">
        <f>IF('JLA事務局用　※触らないで下さい'!$A$6="","",'JLA事務局用　※触らないで下さい'!$A$6)</f>
      </c>
      <c r="B29" s="171"/>
      <c r="C29" s="58">
        <f t="shared" si="0"/>
      </c>
      <c r="D29" s="58">
        <f t="shared" si="1"/>
      </c>
      <c r="E29" s="195">
        <f>'JLA事務局用　※触らないで下さい'!$B$6</f>
        <v>0</v>
      </c>
      <c r="F29" s="195">
        <f>'JLA事務局用　※触らないで下さい'!$C$6</f>
        <v>0</v>
      </c>
      <c r="G29" s="37" t="str">
        <f t="shared" si="27"/>
        <v>女</v>
      </c>
      <c r="H29" s="171" t="str">
        <f t="shared" si="10"/>
        <v>1900/01/00</v>
      </c>
      <c r="I29" s="37"/>
      <c r="J29" s="37">
        <f t="shared" si="11"/>
      </c>
      <c r="K29" s="37"/>
      <c r="L29" s="37"/>
      <c r="M29" s="57">
        <f t="shared" si="12"/>
      </c>
      <c r="N29" s="37" t="e">
        <f>JLA事務局用　※触らないで下さい!#REF!</f>
        <v>#REF!</v>
      </c>
      <c r="O29" s="37" t="e">
        <f>JLA事務局用　※触らないで下さい!#REF!</f>
        <v>#REF!</v>
      </c>
      <c r="P29" s="37"/>
      <c r="Q29" s="37"/>
      <c r="R29" s="37">
        <v>1</v>
      </c>
      <c r="S29" s="37" t="str">
        <f t="shared" si="2"/>
        <v>障害物ｽｲﾑ
200m</v>
      </c>
      <c r="T29" s="37" t="str">
        <f t="shared" si="13"/>
        <v>:.</v>
      </c>
      <c r="U29" s="37" t="str">
        <f t="shared" si="3"/>
        <v>ﾏﾈｷﾝｷｬﾘｰ
50m</v>
      </c>
      <c r="V29" s="37" t="str">
        <f t="shared" si="14"/>
        <v>:.</v>
      </c>
      <c r="W29" s="37" t="str">
        <f t="shared" si="4"/>
        <v>ﾚｽｷｭｰﾒﾄﾞﾚｰ100m</v>
      </c>
      <c r="X29" s="37" t="str">
        <f t="shared" si="15"/>
        <v>:.</v>
      </c>
      <c r="Y29" s="37" t="str">
        <f t="shared" si="5"/>
        <v>ﾏﾈｷﾝｷｬﾘｰ･
ｳｨｽﾞﾌｨﾝ
100m</v>
      </c>
      <c r="Z29" s="37" t="str">
        <f t="shared" si="16"/>
        <v>:.</v>
      </c>
      <c r="AA29" s="37" t="str">
        <f t="shared" si="6"/>
        <v>ﾏﾈｷﾝﾄｳ･
ｳｨｽﾞﾌｨﾝ
100m</v>
      </c>
      <c r="AB29" s="37" t="str">
        <f t="shared" si="17"/>
        <v>:.</v>
      </c>
      <c r="AC29" s="37" t="str">
        <f t="shared" si="7"/>
        <v>ｽｰﾊﾟｰﾗｲﾌｾｰﾊﾞｰ
200m</v>
      </c>
      <c r="AD29" s="37" t="str">
        <f t="shared" si="18"/>
        <v>:.</v>
      </c>
      <c r="AE29" s="37" t="e">
        <f>IF(AF29="","",#REF!)</f>
        <v>#REF!</v>
      </c>
      <c r="AF29" s="37" t="e">
        <f>IF(#REF!="","",#REF!)</f>
        <v>#REF!</v>
      </c>
      <c r="AG29" s="37"/>
      <c r="AH29" s="37"/>
      <c r="AI29" s="37"/>
      <c r="AJ29" s="37"/>
      <c r="AK29" s="37"/>
      <c r="AL29" s="37"/>
      <c r="AM29" s="37"/>
      <c r="AN29" s="57" t="s">
        <v>112</v>
      </c>
      <c r="AO29" s="219"/>
      <c r="AP29" s="220"/>
      <c r="AQ29" s="219"/>
      <c r="AR29" s="220"/>
      <c r="AS29" s="37" t="s">
        <v>28</v>
      </c>
      <c r="AT29" s="36"/>
      <c r="AU29" s="36"/>
      <c r="AV29" s="34"/>
      <c r="AW29" s="34"/>
      <c r="AX29" s="34"/>
      <c r="AY29" s="284"/>
      <c r="AZ29" s="37"/>
      <c r="BA29" s="34"/>
      <c r="BB29" s="34"/>
      <c r="BC29" s="35"/>
      <c r="BD29" s="37">
        <f>IF(BC29="","",DATEDIF(BC29,'様式 A-4（チーム情報・チームＰＲ）'!$G$2,"Y"))</f>
      </c>
      <c r="BE29" s="287"/>
      <c r="BF29" s="35"/>
      <c r="BG29" s="34"/>
      <c r="BH29" s="153"/>
      <c r="BI29" s="289"/>
      <c r="BJ29" s="309" t="s">
        <v>689</v>
      </c>
      <c r="BK29" s="290"/>
      <c r="BL29" s="309" t="s">
        <v>690</v>
      </c>
      <c r="BM29" s="291"/>
      <c r="BN29" s="289"/>
      <c r="BO29" s="309" t="s">
        <v>689</v>
      </c>
      <c r="BP29" s="290"/>
      <c r="BQ29" s="309" t="s">
        <v>690</v>
      </c>
      <c r="BR29" s="291"/>
      <c r="BS29" s="289"/>
      <c r="BT29" s="309" t="s">
        <v>689</v>
      </c>
      <c r="BU29" s="290"/>
      <c r="BV29" s="309" t="s">
        <v>690</v>
      </c>
      <c r="BW29" s="291"/>
      <c r="BX29" s="289"/>
      <c r="BY29" s="309" t="s">
        <v>689</v>
      </c>
      <c r="BZ29" s="290"/>
      <c r="CA29" s="309" t="s">
        <v>690</v>
      </c>
      <c r="CB29" s="291"/>
      <c r="CC29" s="289"/>
      <c r="CD29" s="309" t="s">
        <v>689</v>
      </c>
      <c r="CE29" s="290"/>
      <c r="CF29" s="309" t="s">
        <v>690</v>
      </c>
      <c r="CG29" s="291"/>
      <c r="CH29" s="289"/>
      <c r="CI29" s="309" t="s">
        <v>689</v>
      </c>
      <c r="CJ29" s="290"/>
      <c r="CK29" s="309" t="s">
        <v>690</v>
      </c>
      <c r="CL29" s="291"/>
      <c r="CM29" s="203"/>
      <c r="CN29" s="203"/>
      <c r="CO29" s="204"/>
      <c r="CP29" s="313" t="str">
        <f t="shared" si="19"/>
        <v>:.</v>
      </c>
      <c r="CQ29" s="313" t="str">
        <f t="shared" si="20"/>
        <v>:.</v>
      </c>
      <c r="CR29" s="313" t="str">
        <f t="shared" si="21"/>
        <v>:.</v>
      </c>
      <c r="CS29" s="313" t="str">
        <f t="shared" si="22"/>
        <v>:.</v>
      </c>
      <c r="CT29" s="313" t="str">
        <f t="shared" si="23"/>
        <v>:.</v>
      </c>
      <c r="CU29" s="313" t="str">
        <f t="shared" si="24"/>
        <v>:.</v>
      </c>
      <c r="CV29" s="314">
        <f t="shared" si="25"/>
        <v>1</v>
      </c>
      <c r="CW29" s="314">
        <f t="shared" si="60"/>
        <v>1</v>
      </c>
      <c r="CX29" s="314">
        <f t="shared" si="61"/>
        <v>1</v>
      </c>
      <c r="CY29" s="314">
        <f t="shared" si="62"/>
        <v>1</v>
      </c>
      <c r="CZ29" s="314">
        <f t="shared" si="63"/>
        <v>1</v>
      </c>
      <c r="DA29" s="314">
        <f t="shared" si="64"/>
        <v>1</v>
      </c>
      <c r="DB29" s="315">
        <f t="shared" si="28"/>
        <v>6</v>
      </c>
      <c r="DC29" s="37">
        <f t="shared" si="29"/>
        <v>0</v>
      </c>
      <c r="DD29" s="59">
        <f t="shared" si="8"/>
        <v>0</v>
      </c>
      <c r="DE29" s="59">
        <f t="shared" si="9"/>
        <v>0</v>
      </c>
      <c r="DG29" s="371">
        <f t="shared" si="30"/>
        <v>0</v>
      </c>
      <c r="DH29" s="371">
        <f t="shared" si="31"/>
        <v>0</v>
      </c>
      <c r="DI29" s="371">
        <f t="shared" si="32"/>
        <v>0</v>
      </c>
      <c r="DJ29" s="371">
        <f t="shared" si="33"/>
        <v>0</v>
      </c>
      <c r="DK29" s="371">
        <f t="shared" si="34"/>
        <v>0</v>
      </c>
      <c r="DL29" s="371">
        <f t="shared" si="35"/>
        <v>0</v>
      </c>
      <c r="DM29" s="371">
        <f t="shared" si="36"/>
        <v>0</v>
      </c>
      <c r="DN29" s="371">
        <f t="shared" si="37"/>
        <v>0</v>
      </c>
      <c r="DO29" s="371">
        <f t="shared" si="38"/>
        <v>0</v>
      </c>
      <c r="DP29" s="371">
        <f t="shared" si="39"/>
        <v>0</v>
      </c>
      <c r="DQ29" s="371">
        <f t="shared" si="40"/>
        <v>0</v>
      </c>
      <c r="DR29" s="371">
        <f t="shared" si="41"/>
        <v>0</v>
      </c>
      <c r="DS29" s="371">
        <f t="shared" si="42"/>
        <v>0</v>
      </c>
      <c r="DT29" s="371">
        <f t="shared" si="43"/>
        <v>0</v>
      </c>
      <c r="DU29" s="371">
        <f t="shared" si="44"/>
        <v>0</v>
      </c>
      <c r="DV29" s="371">
        <f t="shared" si="45"/>
        <v>0</v>
      </c>
      <c r="DW29" s="371">
        <f t="shared" si="46"/>
        <v>0</v>
      </c>
      <c r="DX29" s="371">
        <f t="shared" si="47"/>
        <v>0</v>
      </c>
      <c r="DY29" s="371">
        <f t="shared" si="48"/>
        <v>0</v>
      </c>
      <c r="DZ29" s="371">
        <f t="shared" si="49"/>
        <v>0</v>
      </c>
      <c r="EA29" s="371">
        <f t="shared" si="50"/>
        <v>0</v>
      </c>
      <c r="EB29" s="371">
        <f t="shared" si="51"/>
        <v>0</v>
      </c>
      <c r="EC29" s="371">
        <f t="shared" si="52"/>
        <v>0</v>
      </c>
      <c r="ED29" s="371">
        <f t="shared" si="53"/>
        <v>0</v>
      </c>
      <c r="EE29" s="371">
        <f t="shared" si="54"/>
        <v>0</v>
      </c>
      <c r="EF29" s="371">
        <f t="shared" si="55"/>
        <v>0</v>
      </c>
      <c r="EG29" s="371">
        <f t="shared" si="56"/>
        <v>0</v>
      </c>
      <c r="EH29" s="371">
        <f t="shared" si="57"/>
        <v>0</v>
      </c>
      <c r="EI29" s="371">
        <f t="shared" si="58"/>
        <v>0</v>
      </c>
      <c r="EJ29" s="371">
        <f t="shared" si="59"/>
        <v>0</v>
      </c>
      <c r="EK29" s="56" t="s">
        <v>715</v>
      </c>
    </row>
    <row r="30" spans="1:141" ht="54" customHeight="1">
      <c r="A30" s="37">
        <f>IF('JLA事務局用　※触らないで下さい'!$A$6="","",'JLA事務局用　※触らないで下さい'!$A$6)</f>
      </c>
      <c r="B30" s="171"/>
      <c r="C30" s="58">
        <f t="shared" si="0"/>
      </c>
      <c r="D30" s="58">
        <f t="shared" si="1"/>
      </c>
      <c r="E30" s="195">
        <f>'JLA事務局用　※触らないで下さい'!$B$6</f>
        <v>0</v>
      </c>
      <c r="F30" s="195">
        <f>'JLA事務局用　※触らないで下さい'!$C$6</f>
        <v>0</v>
      </c>
      <c r="G30" s="37" t="str">
        <f t="shared" si="27"/>
        <v>女</v>
      </c>
      <c r="H30" s="171" t="str">
        <f t="shared" si="10"/>
        <v>1900/01/00</v>
      </c>
      <c r="I30" s="37"/>
      <c r="J30" s="37">
        <f t="shared" si="11"/>
      </c>
      <c r="K30" s="37"/>
      <c r="L30" s="37"/>
      <c r="M30" s="57">
        <f t="shared" si="12"/>
      </c>
      <c r="N30" s="37" t="e">
        <f>JLA事務局用　※触らないで下さい!#REF!</f>
        <v>#REF!</v>
      </c>
      <c r="O30" s="37" t="e">
        <f>JLA事務局用　※触らないで下さい!#REF!</f>
        <v>#REF!</v>
      </c>
      <c r="P30" s="37"/>
      <c r="Q30" s="37"/>
      <c r="R30" s="37">
        <v>1</v>
      </c>
      <c r="S30" s="37" t="str">
        <f t="shared" si="2"/>
        <v>障害物ｽｲﾑ
200m</v>
      </c>
      <c r="T30" s="37" t="str">
        <f t="shared" si="13"/>
        <v>:.</v>
      </c>
      <c r="U30" s="37" t="str">
        <f t="shared" si="3"/>
        <v>ﾏﾈｷﾝｷｬﾘｰ
50m</v>
      </c>
      <c r="V30" s="37" t="str">
        <f t="shared" si="14"/>
        <v>:.</v>
      </c>
      <c r="W30" s="37" t="str">
        <f t="shared" si="4"/>
        <v>ﾚｽｷｭｰﾒﾄﾞﾚｰ100m</v>
      </c>
      <c r="X30" s="37" t="str">
        <f t="shared" si="15"/>
        <v>:.</v>
      </c>
      <c r="Y30" s="37" t="str">
        <f t="shared" si="5"/>
        <v>ﾏﾈｷﾝｷｬﾘｰ･
ｳｨｽﾞﾌｨﾝ
100m</v>
      </c>
      <c r="Z30" s="37" t="str">
        <f t="shared" si="16"/>
        <v>:.</v>
      </c>
      <c r="AA30" s="37" t="str">
        <f t="shared" si="6"/>
        <v>ﾏﾈｷﾝﾄｳ･
ｳｨｽﾞﾌｨﾝ
100m</v>
      </c>
      <c r="AB30" s="37" t="str">
        <f t="shared" si="17"/>
        <v>:.</v>
      </c>
      <c r="AC30" s="37" t="str">
        <f t="shared" si="7"/>
        <v>ｽｰﾊﾟｰﾗｲﾌｾｰﾊﾞｰ
200m</v>
      </c>
      <c r="AD30" s="37" t="str">
        <f t="shared" si="18"/>
        <v>:.</v>
      </c>
      <c r="AE30" s="37" t="e">
        <f>IF(AF30="","",#REF!)</f>
        <v>#REF!</v>
      </c>
      <c r="AF30" s="37" t="e">
        <f>IF(#REF!="","",#REF!)</f>
        <v>#REF!</v>
      </c>
      <c r="AG30" s="37"/>
      <c r="AH30" s="37"/>
      <c r="AI30" s="37"/>
      <c r="AJ30" s="37"/>
      <c r="AK30" s="37"/>
      <c r="AL30" s="37"/>
      <c r="AM30" s="37"/>
      <c r="AN30" s="57" t="s">
        <v>113</v>
      </c>
      <c r="AO30" s="219"/>
      <c r="AP30" s="220"/>
      <c r="AQ30" s="219"/>
      <c r="AR30" s="220"/>
      <c r="AS30" s="37" t="s">
        <v>28</v>
      </c>
      <c r="AT30" s="36"/>
      <c r="AU30" s="36"/>
      <c r="AV30" s="34"/>
      <c r="AW30" s="34"/>
      <c r="AX30" s="34"/>
      <c r="AY30" s="284"/>
      <c r="AZ30" s="37"/>
      <c r="BA30" s="34"/>
      <c r="BB30" s="34"/>
      <c r="BC30" s="35"/>
      <c r="BD30" s="37">
        <f>IF(BC30="","",DATEDIF(BC30,'様式 A-4（チーム情報・チームＰＲ）'!$G$2,"Y"))</f>
      </c>
      <c r="BE30" s="287"/>
      <c r="BF30" s="35"/>
      <c r="BG30" s="34"/>
      <c r="BH30" s="153"/>
      <c r="BI30" s="289"/>
      <c r="BJ30" s="309" t="s">
        <v>689</v>
      </c>
      <c r="BK30" s="290"/>
      <c r="BL30" s="309" t="s">
        <v>690</v>
      </c>
      <c r="BM30" s="291"/>
      <c r="BN30" s="289"/>
      <c r="BO30" s="309" t="s">
        <v>689</v>
      </c>
      <c r="BP30" s="290"/>
      <c r="BQ30" s="309" t="s">
        <v>690</v>
      </c>
      <c r="BR30" s="291"/>
      <c r="BS30" s="289"/>
      <c r="BT30" s="309" t="s">
        <v>689</v>
      </c>
      <c r="BU30" s="290"/>
      <c r="BV30" s="309" t="s">
        <v>690</v>
      </c>
      <c r="BW30" s="291"/>
      <c r="BX30" s="289"/>
      <c r="BY30" s="309" t="s">
        <v>689</v>
      </c>
      <c r="BZ30" s="290"/>
      <c r="CA30" s="309" t="s">
        <v>690</v>
      </c>
      <c r="CB30" s="291"/>
      <c r="CC30" s="289"/>
      <c r="CD30" s="309" t="s">
        <v>689</v>
      </c>
      <c r="CE30" s="290"/>
      <c r="CF30" s="309" t="s">
        <v>690</v>
      </c>
      <c r="CG30" s="291"/>
      <c r="CH30" s="289"/>
      <c r="CI30" s="309" t="s">
        <v>689</v>
      </c>
      <c r="CJ30" s="290"/>
      <c r="CK30" s="309" t="s">
        <v>690</v>
      </c>
      <c r="CL30" s="291"/>
      <c r="CM30" s="203"/>
      <c r="CN30" s="203"/>
      <c r="CO30" s="204"/>
      <c r="CP30" s="313" t="str">
        <f t="shared" si="19"/>
        <v>:.</v>
      </c>
      <c r="CQ30" s="313" t="str">
        <f t="shared" si="20"/>
        <v>:.</v>
      </c>
      <c r="CR30" s="313" t="str">
        <f t="shared" si="21"/>
        <v>:.</v>
      </c>
      <c r="CS30" s="313" t="str">
        <f t="shared" si="22"/>
        <v>:.</v>
      </c>
      <c r="CT30" s="313" t="str">
        <f t="shared" si="23"/>
        <v>:.</v>
      </c>
      <c r="CU30" s="313" t="str">
        <f t="shared" si="24"/>
        <v>:.</v>
      </c>
      <c r="CV30" s="314">
        <f t="shared" si="25"/>
        <v>1</v>
      </c>
      <c r="CW30" s="314">
        <f t="shared" si="60"/>
        <v>1</v>
      </c>
      <c r="CX30" s="314">
        <f t="shared" si="61"/>
        <v>1</v>
      </c>
      <c r="CY30" s="314">
        <f t="shared" si="62"/>
        <v>1</v>
      </c>
      <c r="CZ30" s="314">
        <f t="shared" si="63"/>
        <v>1</v>
      </c>
      <c r="DA30" s="314">
        <f t="shared" si="64"/>
        <v>1</v>
      </c>
      <c r="DB30" s="315">
        <f t="shared" si="28"/>
        <v>6</v>
      </c>
      <c r="DC30" s="37">
        <f t="shared" si="29"/>
        <v>0</v>
      </c>
      <c r="DD30" s="59">
        <f t="shared" si="8"/>
        <v>0</v>
      </c>
      <c r="DE30" s="59">
        <f t="shared" si="9"/>
        <v>0</v>
      </c>
      <c r="DG30" s="371">
        <f t="shared" si="30"/>
        <v>0</v>
      </c>
      <c r="DH30" s="371">
        <f t="shared" si="31"/>
        <v>0</v>
      </c>
      <c r="DI30" s="371">
        <f t="shared" si="32"/>
        <v>0</v>
      </c>
      <c r="DJ30" s="371">
        <f t="shared" si="33"/>
        <v>0</v>
      </c>
      <c r="DK30" s="371">
        <f t="shared" si="34"/>
        <v>0</v>
      </c>
      <c r="DL30" s="371">
        <f t="shared" si="35"/>
        <v>0</v>
      </c>
      <c r="DM30" s="371">
        <f t="shared" si="36"/>
        <v>0</v>
      </c>
      <c r="DN30" s="371">
        <f t="shared" si="37"/>
        <v>0</v>
      </c>
      <c r="DO30" s="371">
        <f t="shared" si="38"/>
        <v>0</v>
      </c>
      <c r="DP30" s="371">
        <f t="shared" si="39"/>
        <v>0</v>
      </c>
      <c r="DQ30" s="371">
        <f t="shared" si="40"/>
        <v>0</v>
      </c>
      <c r="DR30" s="371">
        <f t="shared" si="41"/>
        <v>0</v>
      </c>
      <c r="DS30" s="371">
        <f t="shared" si="42"/>
        <v>0</v>
      </c>
      <c r="DT30" s="371">
        <f t="shared" si="43"/>
        <v>0</v>
      </c>
      <c r="DU30" s="371">
        <f t="shared" si="44"/>
        <v>0</v>
      </c>
      <c r="DV30" s="371">
        <f t="shared" si="45"/>
        <v>0</v>
      </c>
      <c r="DW30" s="371">
        <f t="shared" si="46"/>
        <v>0</v>
      </c>
      <c r="DX30" s="371">
        <f t="shared" si="47"/>
        <v>0</v>
      </c>
      <c r="DY30" s="371">
        <f t="shared" si="48"/>
        <v>0</v>
      </c>
      <c r="DZ30" s="371">
        <f t="shared" si="49"/>
        <v>0</v>
      </c>
      <c r="EA30" s="371">
        <f t="shared" si="50"/>
        <v>0</v>
      </c>
      <c r="EB30" s="371">
        <f t="shared" si="51"/>
        <v>0</v>
      </c>
      <c r="EC30" s="371">
        <f t="shared" si="52"/>
        <v>0</v>
      </c>
      <c r="ED30" s="371">
        <f t="shared" si="53"/>
        <v>0</v>
      </c>
      <c r="EE30" s="371">
        <f t="shared" si="54"/>
        <v>0</v>
      </c>
      <c r="EF30" s="371">
        <f t="shared" si="55"/>
        <v>0</v>
      </c>
      <c r="EG30" s="371">
        <f t="shared" si="56"/>
        <v>0</v>
      </c>
      <c r="EH30" s="371">
        <f t="shared" si="57"/>
        <v>0</v>
      </c>
      <c r="EI30" s="371">
        <f t="shared" si="58"/>
        <v>0</v>
      </c>
      <c r="EJ30" s="371">
        <f t="shared" si="59"/>
        <v>0</v>
      </c>
      <c r="EK30" s="56" t="s">
        <v>716</v>
      </c>
    </row>
    <row r="31" spans="1:141" ht="54" customHeight="1">
      <c r="A31" s="37">
        <f>IF('JLA事務局用　※触らないで下さい'!$A$6="","",'JLA事務局用　※触らないで下さい'!$A$6)</f>
      </c>
      <c r="B31" s="171"/>
      <c r="C31" s="58">
        <f t="shared" si="0"/>
      </c>
      <c r="D31" s="58">
        <f t="shared" si="1"/>
      </c>
      <c r="E31" s="195">
        <f>'JLA事務局用　※触らないで下さい'!$B$6</f>
        <v>0</v>
      </c>
      <c r="F31" s="195">
        <f>'JLA事務局用　※触らないで下さい'!$C$6</f>
        <v>0</v>
      </c>
      <c r="G31" s="37" t="str">
        <f t="shared" si="27"/>
        <v>女</v>
      </c>
      <c r="H31" s="171" t="str">
        <f t="shared" si="10"/>
        <v>1900/01/00</v>
      </c>
      <c r="I31" s="37"/>
      <c r="J31" s="37">
        <f t="shared" si="11"/>
      </c>
      <c r="K31" s="37"/>
      <c r="L31" s="37"/>
      <c r="M31" s="57">
        <f t="shared" si="12"/>
      </c>
      <c r="N31" s="37" t="e">
        <f>JLA事務局用　※触らないで下さい!#REF!</f>
        <v>#REF!</v>
      </c>
      <c r="O31" s="37" t="e">
        <f>JLA事務局用　※触らないで下さい!#REF!</f>
        <v>#REF!</v>
      </c>
      <c r="P31" s="37"/>
      <c r="Q31" s="37"/>
      <c r="R31" s="37">
        <v>1</v>
      </c>
      <c r="S31" s="37" t="str">
        <f t="shared" si="2"/>
        <v>障害物ｽｲﾑ
200m</v>
      </c>
      <c r="T31" s="37" t="str">
        <f t="shared" si="13"/>
        <v>:.</v>
      </c>
      <c r="U31" s="37" t="str">
        <f t="shared" si="3"/>
        <v>ﾏﾈｷﾝｷｬﾘｰ
50m</v>
      </c>
      <c r="V31" s="37" t="str">
        <f t="shared" si="14"/>
        <v>:.</v>
      </c>
      <c r="W31" s="37" t="str">
        <f t="shared" si="4"/>
        <v>ﾚｽｷｭｰﾒﾄﾞﾚｰ100m</v>
      </c>
      <c r="X31" s="37" t="str">
        <f t="shared" si="15"/>
        <v>:.</v>
      </c>
      <c r="Y31" s="37" t="str">
        <f t="shared" si="5"/>
        <v>ﾏﾈｷﾝｷｬﾘｰ･
ｳｨｽﾞﾌｨﾝ
100m</v>
      </c>
      <c r="Z31" s="37" t="str">
        <f t="shared" si="16"/>
        <v>:.</v>
      </c>
      <c r="AA31" s="37" t="str">
        <f t="shared" si="6"/>
        <v>ﾏﾈｷﾝﾄｳ･
ｳｨｽﾞﾌｨﾝ
100m</v>
      </c>
      <c r="AB31" s="37" t="str">
        <f t="shared" si="17"/>
        <v>:.</v>
      </c>
      <c r="AC31" s="37" t="str">
        <f t="shared" si="7"/>
        <v>ｽｰﾊﾟｰﾗｲﾌｾｰﾊﾞｰ
200m</v>
      </c>
      <c r="AD31" s="37" t="str">
        <f t="shared" si="18"/>
        <v>:.</v>
      </c>
      <c r="AE31" s="37" t="e">
        <f>IF(AF31="","",#REF!)</f>
        <v>#REF!</v>
      </c>
      <c r="AF31" s="37" t="e">
        <f>IF(#REF!="","",#REF!)</f>
        <v>#REF!</v>
      </c>
      <c r="AG31" s="37"/>
      <c r="AH31" s="37"/>
      <c r="AI31" s="37"/>
      <c r="AJ31" s="37"/>
      <c r="AK31" s="37"/>
      <c r="AL31" s="37"/>
      <c r="AM31" s="37"/>
      <c r="AN31" s="57" t="s">
        <v>114</v>
      </c>
      <c r="AO31" s="219"/>
      <c r="AP31" s="220"/>
      <c r="AQ31" s="219"/>
      <c r="AR31" s="220"/>
      <c r="AS31" s="37" t="s">
        <v>28</v>
      </c>
      <c r="AT31" s="36"/>
      <c r="AU31" s="36"/>
      <c r="AV31" s="34"/>
      <c r="AW31" s="34"/>
      <c r="AX31" s="34"/>
      <c r="AY31" s="284"/>
      <c r="AZ31" s="37"/>
      <c r="BA31" s="34"/>
      <c r="BB31" s="34"/>
      <c r="BC31" s="35"/>
      <c r="BD31" s="37">
        <f>IF(BC31="","",DATEDIF(BC31,'様式 A-4（チーム情報・チームＰＲ）'!$G$2,"Y"))</f>
      </c>
      <c r="BE31" s="287"/>
      <c r="BF31" s="35"/>
      <c r="BG31" s="34"/>
      <c r="BH31" s="153"/>
      <c r="BI31" s="289"/>
      <c r="BJ31" s="309" t="s">
        <v>689</v>
      </c>
      <c r="BK31" s="290"/>
      <c r="BL31" s="309" t="s">
        <v>690</v>
      </c>
      <c r="BM31" s="291"/>
      <c r="BN31" s="289"/>
      <c r="BO31" s="309" t="s">
        <v>689</v>
      </c>
      <c r="BP31" s="290"/>
      <c r="BQ31" s="309" t="s">
        <v>690</v>
      </c>
      <c r="BR31" s="291"/>
      <c r="BS31" s="289"/>
      <c r="BT31" s="309" t="s">
        <v>689</v>
      </c>
      <c r="BU31" s="290"/>
      <c r="BV31" s="309" t="s">
        <v>690</v>
      </c>
      <c r="BW31" s="291"/>
      <c r="BX31" s="289"/>
      <c r="BY31" s="309" t="s">
        <v>689</v>
      </c>
      <c r="BZ31" s="290"/>
      <c r="CA31" s="309" t="s">
        <v>690</v>
      </c>
      <c r="CB31" s="291"/>
      <c r="CC31" s="289"/>
      <c r="CD31" s="309" t="s">
        <v>689</v>
      </c>
      <c r="CE31" s="290"/>
      <c r="CF31" s="309" t="s">
        <v>690</v>
      </c>
      <c r="CG31" s="291"/>
      <c r="CH31" s="289"/>
      <c r="CI31" s="309" t="s">
        <v>689</v>
      </c>
      <c r="CJ31" s="290"/>
      <c r="CK31" s="309" t="s">
        <v>690</v>
      </c>
      <c r="CL31" s="291"/>
      <c r="CM31" s="203"/>
      <c r="CN31" s="203"/>
      <c r="CO31" s="204"/>
      <c r="CP31" s="313" t="str">
        <f t="shared" si="19"/>
        <v>:.</v>
      </c>
      <c r="CQ31" s="313" t="str">
        <f t="shared" si="20"/>
        <v>:.</v>
      </c>
      <c r="CR31" s="313" t="str">
        <f t="shared" si="21"/>
        <v>:.</v>
      </c>
      <c r="CS31" s="313" t="str">
        <f t="shared" si="22"/>
        <v>:.</v>
      </c>
      <c r="CT31" s="313" t="str">
        <f t="shared" si="23"/>
        <v>:.</v>
      </c>
      <c r="CU31" s="313" t="str">
        <f t="shared" si="24"/>
        <v>:.</v>
      </c>
      <c r="CV31" s="314">
        <f t="shared" si="25"/>
        <v>1</v>
      </c>
      <c r="CW31" s="314">
        <f t="shared" si="60"/>
        <v>1</v>
      </c>
      <c r="CX31" s="314">
        <f t="shared" si="61"/>
        <v>1</v>
      </c>
      <c r="CY31" s="314">
        <f t="shared" si="62"/>
        <v>1</v>
      </c>
      <c r="CZ31" s="314">
        <f t="shared" si="63"/>
        <v>1</v>
      </c>
      <c r="DA31" s="314">
        <f t="shared" si="64"/>
        <v>1</v>
      </c>
      <c r="DB31" s="315">
        <f t="shared" si="28"/>
        <v>6</v>
      </c>
      <c r="DC31" s="37">
        <f t="shared" si="29"/>
        <v>0</v>
      </c>
      <c r="DD31" s="59">
        <f t="shared" si="8"/>
        <v>0</v>
      </c>
      <c r="DE31" s="59">
        <f t="shared" si="9"/>
        <v>0</v>
      </c>
      <c r="DG31" s="371">
        <f t="shared" si="30"/>
        <v>0</v>
      </c>
      <c r="DH31" s="371">
        <f t="shared" si="31"/>
        <v>0</v>
      </c>
      <c r="DI31" s="371">
        <f t="shared" si="32"/>
        <v>0</v>
      </c>
      <c r="DJ31" s="371">
        <f t="shared" si="33"/>
        <v>0</v>
      </c>
      <c r="DK31" s="371">
        <f t="shared" si="34"/>
        <v>0</v>
      </c>
      <c r="DL31" s="371">
        <f t="shared" si="35"/>
        <v>0</v>
      </c>
      <c r="DM31" s="371">
        <f t="shared" si="36"/>
        <v>0</v>
      </c>
      <c r="DN31" s="371">
        <f t="shared" si="37"/>
        <v>0</v>
      </c>
      <c r="DO31" s="371">
        <f t="shared" si="38"/>
        <v>0</v>
      </c>
      <c r="DP31" s="371">
        <f t="shared" si="39"/>
        <v>0</v>
      </c>
      <c r="DQ31" s="371">
        <f t="shared" si="40"/>
        <v>0</v>
      </c>
      <c r="DR31" s="371">
        <f t="shared" si="41"/>
        <v>0</v>
      </c>
      <c r="DS31" s="371">
        <f t="shared" si="42"/>
        <v>0</v>
      </c>
      <c r="DT31" s="371">
        <f t="shared" si="43"/>
        <v>0</v>
      </c>
      <c r="DU31" s="371">
        <f t="shared" si="44"/>
        <v>0</v>
      </c>
      <c r="DV31" s="371">
        <f t="shared" si="45"/>
        <v>0</v>
      </c>
      <c r="DW31" s="371">
        <f t="shared" si="46"/>
        <v>0</v>
      </c>
      <c r="DX31" s="371">
        <f t="shared" si="47"/>
        <v>0</v>
      </c>
      <c r="DY31" s="371">
        <f t="shared" si="48"/>
        <v>0</v>
      </c>
      <c r="DZ31" s="371">
        <f t="shared" si="49"/>
        <v>0</v>
      </c>
      <c r="EA31" s="371">
        <f t="shared" si="50"/>
        <v>0</v>
      </c>
      <c r="EB31" s="371">
        <f t="shared" si="51"/>
        <v>0</v>
      </c>
      <c r="EC31" s="371">
        <f t="shared" si="52"/>
        <v>0</v>
      </c>
      <c r="ED31" s="371">
        <f t="shared" si="53"/>
        <v>0</v>
      </c>
      <c r="EE31" s="371">
        <f t="shared" si="54"/>
        <v>0</v>
      </c>
      <c r="EF31" s="371">
        <f t="shared" si="55"/>
        <v>0</v>
      </c>
      <c r="EG31" s="371">
        <f t="shared" si="56"/>
        <v>0</v>
      </c>
      <c r="EH31" s="371">
        <f t="shared" si="57"/>
        <v>0</v>
      </c>
      <c r="EI31" s="371">
        <f t="shared" si="58"/>
        <v>0</v>
      </c>
      <c r="EJ31" s="371">
        <f t="shared" si="59"/>
        <v>0</v>
      </c>
      <c r="EK31" s="56" t="s">
        <v>717</v>
      </c>
    </row>
    <row r="32" spans="1:141" ht="54" customHeight="1">
      <c r="A32" s="37">
        <f>IF('JLA事務局用　※触らないで下さい'!$A$6="","",'JLA事務局用　※触らないで下さい'!$A$6)</f>
      </c>
      <c r="B32" s="171"/>
      <c r="C32" s="58">
        <f t="shared" si="0"/>
      </c>
      <c r="D32" s="58">
        <f t="shared" si="1"/>
      </c>
      <c r="E32" s="195">
        <f>'JLA事務局用　※触らないで下さい'!$B$6</f>
        <v>0</v>
      </c>
      <c r="F32" s="195">
        <f>'JLA事務局用　※触らないで下さい'!$C$6</f>
        <v>0</v>
      </c>
      <c r="G32" s="37" t="str">
        <f t="shared" si="27"/>
        <v>女</v>
      </c>
      <c r="H32" s="171" t="str">
        <f t="shared" si="10"/>
        <v>1900/01/00</v>
      </c>
      <c r="I32" s="37"/>
      <c r="J32" s="37">
        <f t="shared" si="11"/>
      </c>
      <c r="K32" s="37"/>
      <c r="L32" s="37"/>
      <c r="M32" s="57">
        <f t="shared" si="12"/>
      </c>
      <c r="N32" s="37" t="e">
        <f>JLA事務局用　※触らないで下さい!#REF!</f>
        <v>#REF!</v>
      </c>
      <c r="O32" s="37" t="e">
        <f>JLA事務局用　※触らないで下さい!#REF!</f>
        <v>#REF!</v>
      </c>
      <c r="P32" s="37"/>
      <c r="Q32" s="37"/>
      <c r="R32" s="37">
        <v>1</v>
      </c>
      <c r="S32" s="37" t="str">
        <f t="shared" si="2"/>
        <v>障害物ｽｲﾑ
200m</v>
      </c>
      <c r="T32" s="37" t="str">
        <f t="shared" si="13"/>
        <v>:.</v>
      </c>
      <c r="U32" s="37" t="str">
        <f t="shared" si="3"/>
        <v>ﾏﾈｷﾝｷｬﾘｰ
50m</v>
      </c>
      <c r="V32" s="37" t="str">
        <f t="shared" si="14"/>
        <v>:.</v>
      </c>
      <c r="W32" s="37" t="str">
        <f t="shared" si="4"/>
        <v>ﾚｽｷｭｰﾒﾄﾞﾚｰ100m</v>
      </c>
      <c r="X32" s="37" t="str">
        <f t="shared" si="15"/>
        <v>:.</v>
      </c>
      <c r="Y32" s="37" t="str">
        <f t="shared" si="5"/>
        <v>ﾏﾈｷﾝｷｬﾘｰ･
ｳｨｽﾞﾌｨﾝ
100m</v>
      </c>
      <c r="Z32" s="37" t="str">
        <f t="shared" si="16"/>
        <v>:.</v>
      </c>
      <c r="AA32" s="37" t="str">
        <f t="shared" si="6"/>
        <v>ﾏﾈｷﾝﾄｳ･
ｳｨｽﾞﾌｨﾝ
100m</v>
      </c>
      <c r="AB32" s="37" t="str">
        <f t="shared" si="17"/>
        <v>:.</v>
      </c>
      <c r="AC32" s="37" t="str">
        <f t="shared" si="7"/>
        <v>ｽｰﾊﾟｰﾗｲﾌｾｰﾊﾞｰ
200m</v>
      </c>
      <c r="AD32" s="37" t="str">
        <f t="shared" si="18"/>
        <v>:.</v>
      </c>
      <c r="AE32" s="37" t="e">
        <f>IF(AF32="","",#REF!)</f>
        <v>#REF!</v>
      </c>
      <c r="AF32" s="37" t="e">
        <f>IF(#REF!="","",#REF!)</f>
        <v>#REF!</v>
      </c>
      <c r="AG32" s="37"/>
      <c r="AH32" s="37"/>
      <c r="AI32" s="37"/>
      <c r="AJ32" s="37"/>
      <c r="AK32" s="37"/>
      <c r="AL32" s="37"/>
      <c r="AM32" s="37"/>
      <c r="AN32" s="57" t="s">
        <v>115</v>
      </c>
      <c r="AO32" s="219"/>
      <c r="AP32" s="220"/>
      <c r="AQ32" s="219"/>
      <c r="AR32" s="220"/>
      <c r="AS32" s="37" t="s">
        <v>28</v>
      </c>
      <c r="AT32" s="36"/>
      <c r="AU32" s="36"/>
      <c r="AV32" s="34"/>
      <c r="AW32" s="34"/>
      <c r="AX32" s="34"/>
      <c r="AY32" s="284"/>
      <c r="AZ32" s="37"/>
      <c r="BA32" s="34"/>
      <c r="BB32" s="34"/>
      <c r="BC32" s="35"/>
      <c r="BD32" s="37">
        <f>IF(BC32="","",DATEDIF(BC32,'様式 A-4（チーム情報・チームＰＲ）'!$G$2,"Y"))</f>
      </c>
      <c r="BE32" s="287"/>
      <c r="BF32" s="35"/>
      <c r="BG32" s="34"/>
      <c r="BH32" s="153"/>
      <c r="BI32" s="289"/>
      <c r="BJ32" s="309" t="s">
        <v>689</v>
      </c>
      <c r="BK32" s="290"/>
      <c r="BL32" s="309" t="s">
        <v>690</v>
      </c>
      <c r="BM32" s="291"/>
      <c r="BN32" s="289"/>
      <c r="BO32" s="309" t="s">
        <v>689</v>
      </c>
      <c r="BP32" s="290"/>
      <c r="BQ32" s="309" t="s">
        <v>690</v>
      </c>
      <c r="BR32" s="291"/>
      <c r="BS32" s="289"/>
      <c r="BT32" s="309" t="s">
        <v>689</v>
      </c>
      <c r="BU32" s="290"/>
      <c r="BV32" s="309" t="s">
        <v>690</v>
      </c>
      <c r="BW32" s="291"/>
      <c r="BX32" s="289"/>
      <c r="BY32" s="309" t="s">
        <v>689</v>
      </c>
      <c r="BZ32" s="290"/>
      <c r="CA32" s="309" t="s">
        <v>690</v>
      </c>
      <c r="CB32" s="291"/>
      <c r="CC32" s="289"/>
      <c r="CD32" s="309" t="s">
        <v>689</v>
      </c>
      <c r="CE32" s="290"/>
      <c r="CF32" s="309" t="s">
        <v>690</v>
      </c>
      <c r="CG32" s="291"/>
      <c r="CH32" s="289"/>
      <c r="CI32" s="309" t="s">
        <v>689</v>
      </c>
      <c r="CJ32" s="290"/>
      <c r="CK32" s="309" t="s">
        <v>690</v>
      </c>
      <c r="CL32" s="291"/>
      <c r="CM32" s="203"/>
      <c r="CN32" s="203"/>
      <c r="CO32" s="204"/>
      <c r="CP32" s="313" t="str">
        <f t="shared" si="19"/>
        <v>:.</v>
      </c>
      <c r="CQ32" s="313" t="str">
        <f t="shared" si="20"/>
        <v>:.</v>
      </c>
      <c r="CR32" s="313" t="str">
        <f t="shared" si="21"/>
        <v>:.</v>
      </c>
      <c r="CS32" s="313" t="str">
        <f t="shared" si="22"/>
        <v>:.</v>
      </c>
      <c r="CT32" s="313" t="str">
        <f t="shared" si="23"/>
        <v>:.</v>
      </c>
      <c r="CU32" s="313" t="str">
        <f t="shared" si="24"/>
        <v>:.</v>
      </c>
      <c r="CV32" s="314">
        <f t="shared" si="25"/>
        <v>1</v>
      </c>
      <c r="CW32" s="314">
        <f t="shared" si="60"/>
        <v>1</v>
      </c>
      <c r="CX32" s="314">
        <f t="shared" si="61"/>
        <v>1</v>
      </c>
      <c r="CY32" s="314">
        <f t="shared" si="62"/>
        <v>1</v>
      </c>
      <c r="CZ32" s="314">
        <f t="shared" si="63"/>
        <v>1</v>
      </c>
      <c r="DA32" s="314">
        <f t="shared" si="64"/>
        <v>1</v>
      </c>
      <c r="DB32" s="315">
        <f t="shared" si="28"/>
        <v>6</v>
      </c>
      <c r="DC32" s="37">
        <f t="shared" si="29"/>
        <v>0</v>
      </c>
      <c r="DD32" s="59">
        <f t="shared" si="8"/>
        <v>0</v>
      </c>
      <c r="DE32" s="59">
        <f t="shared" si="9"/>
        <v>0</v>
      </c>
      <c r="DG32" s="371">
        <f t="shared" si="30"/>
        <v>0</v>
      </c>
      <c r="DH32" s="371">
        <f t="shared" si="31"/>
        <v>0</v>
      </c>
      <c r="DI32" s="371">
        <f t="shared" si="32"/>
        <v>0</v>
      </c>
      <c r="DJ32" s="371">
        <f t="shared" si="33"/>
        <v>0</v>
      </c>
      <c r="DK32" s="371">
        <f t="shared" si="34"/>
        <v>0</v>
      </c>
      <c r="DL32" s="371">
        <f t="shared" si="35"/>
        <v>0</v>
      </c>
      <c r="DM32" s="371">
        <f t="shared" si="36"/>
        <v>0</v>
      </c>
      <c r="DN32" s="371">
        <f t="shared" si="37"/>
        <v>0</v>
      </c>
      <c r="DO32" s="371">
        <f t="shared" si="38"/>
        <v>0</v>
      </c>
      <c r="DP32" s="371">
        <f t="shared" si="39"/>
        <v>0</v>
      </c>
      <c r="DQ32" s="371">
        <f t="shared" si="40"/>
        <v>0</v>
      </c>
      <c r="DR32" s="371">
        <f t="shared" si="41"/>
        <v>0</v>
      </c>
      <c r="DS32" s="371">
        <f t="shared" si="42"/>
        <v>0</v>
      </c>
      <c r="DT32" s="371">
        <f t="shared" si="43"/>
        <v>0</v>
      </c>
      <c r="DU32" s="371">
        <f t="shared" si="44"/>
        <v>0</v>
      </c>
      <c r="DV32" s="371">
        <f t="shared" si="45"/>
        <v>0</v>
      </c>
      <c r="DW32" s="371">
        <f t="shared" si="46"/>
        <v>0</v>
      </c>
      <c r="DX32" s="371">
        <f t="shared" si="47"/>
        <v>0</v>
      </c>
      <c r="DY32" s="371">
        <f t="shared" si="48"/>
        <v>0</v>
      </c>
      <c r="DZ32" s="371">
        <f t="shared" si="49"/>
        <v>0</v>
      </c>
      <c r="EA32" s="371">
        <f t="shared" si="50"/>
        <v>0</v>
      </c>
      <c r="EB32" s="371">
        <f t="shared" si="51"/>
        <v>0</v>
      </c>
      <c r="EC32" s="371">
        <f t="shared" si="52"/>
        <v>0</v>
      </c>
      <c r="ED32" s="371">
        <f t="shared" si="53"/>
        <v>0</v>
      </c>
      <c r="EE32" s="371">
        <f t="shared" si="54"/>
        <v>0</v>
      </c>
      <c r="EF32" s="371">
        <f t="shared" si="55"/>
        <v>0</v>
      </c>
      <c r="EG32" s="371">
        <f t="shared" si="56"/>
        <v>0</v>
      </c>
      <c r="EH32" s="371">
        <f t="shared" si="57"/>
        <v>0</v>
      </c>
      <c r="EI32" s="371">
        <f t="shared" si="58"/>
        <v>0</v>
      </c>
      <c r="EJ32" s="371">
        <f t="shared" si="59"/>
        <v>0</v>
      </c>
      <c r="EK32" s="56" t="s">
        <v>718</v>
      </c>
    </row>
    <row r="33" spans="1:141" ht="54" customHeight="1">
      <c r="A33" s="37">
        <f>IF('JLA事務局用　※触らないで下さい'!$A$6="","",'JLA事務局用　※触らないで下さい'!$A$6)</f>
      </c>
      <c r="B33" s="171"/>
      <c r="C33" s="58">
        <f t="shared" si="0"/>
      </c>
      <c r="D33" s="58">
        <f t="shared" si="1"/>
      </c>
      <c r="E33" s="195">
        <f>'JLA事務局用　※触らないで下さい'!$B$6</f>
        <v>0</v>
      </c>
      <c r="F33" s="195">
        <f>'JLA事務局用　※触らないで下さい'!$C$6</f>
        <v>0</v>
      </c>
      <c r="G33" s="37" t="str">
        <f t="shared" si="27"/>
        <v>女</v>
      </c>
      <c r="H33" s="171" t="str">
        <f t="shared" si="10"/>
        <v>1900/01/00</v>
      </c>
      <c r="I33" s="37"/>
      <c r="J33" s="37">
        <f t="shared" si="11"/>
      </c>
      <c r="K33" s="37"/>
      <c r="L33" s="37"/>
      <c r="M33" s="57">
        <f t="shared" si="12"/>
      </c>
      <c r="N33" s="37" t="e">
        <f>JLA事務局用　※触らないで下さい!#REF!</f>
        <v>#REF!</v>
      </c>
      <c r="O33" s="37" t="e">
        <f>JLA事務局用　※触らないで下さい!#REF!</f>
        <v>#REF!</v>
      </c>
      <c r="P33" s="37"/>
      <c r="Q33" s="37"/>
      <c r="R33" s="37">
        <v>1</v>
      </c>
      <c r="S33" s="37" t="str">
        <f t="shared" si="2"/>
        <v>障害物ｽｲﾑ
200m</v>
      </c>
      <c r="T33" s="37" t="str">
        <f t="shared" si="13"/>
        <v>:.</v>
      </c>
      <c r="U33" s="37" t="str">
        <f t="shared" si="3"/>
        <v>ﾏﾈｷﾝｷｬﾘｰ
50m</v>
      </c>
      <c r="V33" s="37" t="str">
        <f t="shared" si="14"/>
        <v>:.</v>
      </c>
      <c r="W33" s="37" t="str">
        <f t="shared" si="4"/>
        <v>ﾚｽｷｭｰﾒﾄﾞﾚｰ100m</v>
      </c>
      <c r="X33" s="37" t="str">
        <f t="shared" si="15"/>
        <v>:.</v>
      </c>
      <c r="Y33" s="37" t="str">
        <f t="shared" si="5"/>
        <v>ﾏﾈｷﾝｷｬﾘｰ･
ｳｨｽﾞﾌｨﾝ
100m</v>
      </c>
      <c r="Z33" s="37" t="str">
        <f t="shared" si="16"/>
        <v>:.</v>
      </c>
      <c r="AA33" s="37" t="str">
        <f t="shared" si="6"/>
        <v>ﾏﾈｷﾝﾄｳ･
ｳｨｽﾞﾌｨﾝ
100m</v>
      </c>
      <c r="AB33" s="37" t="str">
        <f t="shared" si="17"/>
        <v>:.</v>
      </c>
      <c r="AC33" s="37" t="str">
        <f t="shared" si="7"/>
        <v>ｽｰﾊﾟｰﾗｲﾌｾｰﾊﾞｰ
200m</v>
      </c>
      <c r="AD33" s="37" t="str">
        <f t="shared" si="18"/>
        <v>:.</v>
      </c>
      <c r="AE33" s="37" t="e">
        <f>IF(AF33="","",#REF!)</f>
        <v>#REF!</v>
      </c>
      <c r="AF33" s="37" t="e">
        <f>IF(#REF!="","",#REF!)</f>
        <v>#REF!</v>
      </c>
      <c r="AG33" s="37"/>
      <c r="AH33" s="37"/>
      <c r="AI33" s="37"/>
      <c r="AJ33" s="37"/>
      <c r="AK33" s="37"/>
      <c r="AL33" s="37"/>
      <c r="AM33" s="37"/>
      <c r="AN33" s="57" t="s">
        <v>116</v>
      </c>
      <c r="AO33" s="219"/>
      <c r="AP33" s="220"/>
      <c r="AQ33" s="219"/>
      <c r="AR33" s="220"/>
      <c r="AS33" s="37" t="s">
        <v>28</v>
      </c>
      <c r="AT33" s="36"/>
      <c r="AU33" s="36"/>
      <c r="AV33" s="34"/>
      <c r="AW33" s="34"/>
      <c r="AX33" s="34"/>
      <c r="AY33" s="284"/>
      <c r="AZ33" s="37"/>
      <c r="BA33" s="34"/>
      <c r="BB33" s="34"/>
      <c r="BC33" s="35"/>
      <c r="BD33" s="37">
        <f>IF(BC33="","",DATEDIF(BC33,'様式 A-4（チーム情報・チームＰＲ）'!$G$2,"Y"))</f>
      </c>
      <c r="BE33" s="287"/>
      <c r="BF33" s="35"/>
      <c r="BG33" s="34"/>
      <c r="BH33" s="153"/>
      <c r="BI33" s="289"/>
      <c r="BJ33" s="309" t="s">
        <v>689</v>
      </c>
      <c r="BK33" s="290"/>
      <c r="BL33" s="309" t="s">
        <v>690</v>
      </c>
      <c r="BM33" s="291"/>
      <c r="BN33" s="289"/>
      <c r="BO33" s="309" t="s">
        <v>689</v>
      </c>
      <c r="BP33" s="290"/>
      <c r="BQ33" s="309" t="s">
        <v>690</v>
      </c>
      <c r="BR33" s="291"/>
      <c r="BS33" s="289"/>
      <c r="BT33" s="309" t="s">
        <v>689</v>
      </c>
      <c r="BU33" s="290"/>
      <c r="BV33" s="309" t="s">
        <v>690</v>
      </c>
      <c r="BW33" s="291"/>
      <c r="BX33" s="289"/>
      <c r="BY33" s="309" t="s">
        <v>689</v>
      </c>
      <c r="BZ33" s="290"/>
      <c r="CA33" s="309" t="s">
        <v>690</v>
      </c>
      <c r="CB33" s="291"/>
      <c r="CC33" s="289"/>
      <c r="CD33" s="309" t="s">
        <v>689</v>
      </c>
      <c r="CE33" s="290"/>
      <c r="CF33" s="309" t="s">
        <v>690</v>
      </c>
      <c r="CG33" s="291"/>
      <c r="CH33" s="289"/>
      <c r="CI33" s="309" t="s">
        <v>689</v>
      </c>
      <c r="CJ33" s="290"/>
      <c r="CK33" s="309" t="s">
        <v>690</v>
      </c>
      <c r="CL33" s="291"/>
      <c r="CM33" s="203"/>
      <c r="CN33" s="203"/>
      <c r="CO33" s="204"/>
      <c r="CP33" s="313" t="str">
        <f t="shared" si="19"/>
        <v>:.</v>
      </c>
      <c r="CQ33" s="313" t="str">
        <f t="shared" si="20"/>
        <v>:.</v>
      </c>
      <c r="CR33" s="313" t="str">
        <f t="shared" si="21"/>
        <v>:.</v>
      </c>
      <c r="CS33" s="313" t="str">
        <f t="shared" si="22"/>
        <v>:.</v>
      </c>
      <c r="CT33" s="313" t="str">
        <f t="shared" si="23"/>
        <v>:.</v>
      </c>
      <c r="CU33" s="313" t="str">
        <f t="shared" si="24"/>
        <v>:.</v>
      </c>
      <c r="CV33" s="314">
        <f t="shared" si="25"/>
        <v>1</v>
      </c>
      <c r="CW33" s="314">
        <f t="shared" si="60"/>
        <v>1</v>
      </c>
      <c r="CX33" s="314">
        <f t="shared" si="61"/>
        <v>1</v>
      </c>
      <c r="CY33" s="314">
        <f t="shared" si="62"/>
        <v>1</v>
      </c>
      <c r="CZ33" s="314">
        <f t="shared" si="63"/>
        <v>1</v>
      </c>
      <c r="DA33" s="314">
        <f t="shared" si="64"/>
        <v>1</v>
      </c>
      <c r="DB33" s="315">
        <f t="shared" si="28"/>
        <v>6</v>
      </c>
      <c r="DC33" s="37">
        <f t="shared" si="29"/>
        <v>0</v>
      </c>
      <c r="DD33" s="59">
        <f t="shared" si="8"/>
        <v>0</v>
      </c>
      <c r="DE33" s="59">
        <f t="shared" si="9"/>
        <v>0</v>
      </c>
      <c r="DG33" s="371">
        <f t="shared" si="30"/>
        <v>0</v>
      </c>
      <c r="DH33" s="371">
        <f t="shared" si="31"/>
        <v>0</v>
      </c>
      <c r="DI33" s="371">
        <f t="shared" si="32"/>
        <v>0</v>
      </c>
      <c r="DJ33" s="371">
        <f t="shared" si="33"/>
        <v>0</v>
      </c>
      <c r="DK33" s="371">
        <f t="shared" si="34"/>
        <v>0</v>
      </c>
      <c r="DL33" s="371">
        <f t="shared" si="35"/>
        <v>0</v>
      </c>
      <c r="DM33" s="371">
        <f t="shared" si="36"/>
        <v>0</v>
      </c>
      <c r="DN33" s="371">
        <f t="shared" si="37"/>
        <v>0</v>
      </c>
      <c r="DO33" s="371">
        <f t="shared" si="38"/>
        <v>0</v>
      </c>
      <c r="DP33" s="371">
        <f t="shared" si="39"/>
        <v>0</v>
      </c>
      <c r="DQ33" s="371">
        <f t="shared" si="40"/>
        <v>0</v>
      </c>
      <c r="DR33" s="371">
        <f t="shared" si="41"/>
        <v>0</v>
      </c>
      <c r="DS33" s="371">
        <f t="shared" si="42"/>
        <v>0</v>
      </c>
      <c r="DT33" s="371">
        <f t="shared" si="43"/>
        <v>0</v>
      </c>
      <c r="DU33" s="371">
        <f t="shared" si="44"/>
        <v>0</v>
      </c>
      <c r="DV33" s="371">
        <f t="shared" si="45"/>
        <v>0</v>
      </c>
      <c r="DW33" s="371">
        <f t="shared" si="46"/>
        <v>0</v>
      </c>
      <c r="DX33" s="371">
        <f t="shared" si="47"/>
        <v>0</v>
      </c>
      <c r="DY33" s="371">
        <f t="shared" si="48"/>
        <v>0</v>
      </c>
      <c r="DZ33" s="371">
        <f t="shared" si="49"/>
        <v>0</v>
      </c>
      <c r="EA33" s="371">
        <f t="shared" si="50"/>
        <v>0</v>
      </c>
      <c r="EB33" s="371">
        <f t="shared" si="51"/>
        <v>0</v>
      </c>
      <c r="EC33" s="371">
        <f t="shared" si="52"/>
        <v>0</v>
      </c>
      <c r="ED33" s="371">
        <f t="shared" si="53"/>
        <v>0</v>
      </c>
      <c r="EE33" s="371">
        <f t="shared" si="54"/>
        <v>0</v>
      </c>
      <c r="EF33" s="371">
        <f t="shared" si="55"/>
        <v>0</v>
      </c>
      <c r="EG33" s="371">
        <f t="shared" si="56"/>
        <v>0</v>
      </c>
      <c r="EH33" s="371">
        <f t="shared" si="57"/>
        <v>0</v>
      </c>
      <c r="EI33" s="371">
        <f t="shared" si="58"/>
        <v>0</v>
      </c>
      <c r="EJ33" s="371">
        <f t="shared" si="59"/>
        <v>0</v>
      </c>
      <c r="EK33" s="56" t="s">
        <v>719</v>
      </c>
    </row>
    <row r="34" spans="1:141" ht="54" customHeight="1">
      <c r="A34" s="37">
        <f>IF('JLA事務局用　※触らないで下さい'!$A$6="","",'JLA事務局用　※触らないで下さい'!$A$6)</f>
      </c>
      <c r="B34" s="171"/>
      <c r="C34" s="58">
        <f t="shared" si="0"/>
      </c>
      <c r="D34" s="58">
        <f t="shared" si="1"/>
      </c>
      <c r="E34" s="195">
        <f>'JLA事務局用　※触らないで下さい'!$B$6</f>
        <v>0</v>
      </c>
      <c r="F34" s="195">
        <f>'JLA事務局用　※触らないで下さい'!$C$6</f>
        <v>0</v>
      </c>
      <c r="G34" s="37" t="str">
        <f t="shared" si="27"/>
        <v>女</v>
      </c>
      <c r="H34" s="171" t="str">
        <f t="shared" si="10"/>
        <v>1900/01/00</v>
      </c>
      <c r="I34" s="37"/>
      <c r="J34" s="37">
        <f t="shared" si="11"/>
      </c>
      <c r="K34" s="37"/>
      <c r="L34" s="37"/>
      <c r="M34" s="57">
        <f t="shared" si="12"/>
      </c>
      <c r="N34" s="37" t="e">
        <f>JLA事務局用　※触らないで下さい!#REF!</f>
        <v>#REF!</v>
      </c>
      <c r="O34" s="37" t="e">
        <f>JLA事務局用　※触らないで下さい!#REF!</f>
        <v>#REF!</v>
      </c>
      <c r="P34" s="37"/>
      <c r="Q34" s="37"/>
      <c r="R34" s="37">
        <v>1</v>
      </c>
      <c r="S34" s="37" t="str">
        <f t="shared" si="2"/>
        <v>障害物ｽｲﾑ
200m</v>
      </c>
      <c r="T34" s="37" t="str">
        <f t="shared" si="13"/>
        <v>:.</v>
      </c>
      <c r="U34" s="37" t="str">
        <f t="shared" si="3"/>
        <v>ﾏﾈｷﾝｷｬﾘｰ
50m</v>
      </c>
      <c r="V34" s="37" t="str">
        <f t="shared" si="14"/>
        <v>:.</v>
      </c>
      <c r="W34" s="37" t="str">
        <f t="shared" si="4"/>
        <v>ﾚｽｷｭｰﾒﾄﾞﾚｰ100m</v>
      </c>
      <c r="X34" s="37" t="str">
        <f t="shared" si="15"/>
        <v>:.</v>
      </c>
      <c r="Y34" s="37" t="str">
        <f t="shared" si="5"/>
        <v>ﾏﾈｷﾝｷｬﾘｰ･
ｳｨｽﾞﾌｨﾝ
100m</v>
      </c>
      <c r="Z34" s="37" t="str">
        <f t="shared" si="16"/>
        <v>:.</v>
      </c>
      <c r="AA34" s="37" t="str">
        <f t="shared" si="6"/>
        <v>ﾏﾈｷﾝﾄｳ･
ｳｨｽﾞﾌｨﾝ
100m</v>
      </c>
      <c r="AB34" s="37" t="str">
        <f t="shared" si="17"/>
        <v>:.</v>
      </c>
      <c r="AC34" s="37" t="str">
        <f t="shared" si="7"/>
        <v>ｽｰﾊﾟｰﾗｲﾌｾｰﾊﾞｰ
200m</v>
      </c>
      <c r="AD34" s="37" t="str">
        <f t="shared" si="18"/>
        <v>:.</v>
      </c>
      <c r="AE34" s="37" t="e">
        <f>IF(AF34="","",#REF!)</f>
        <v>#REF!</v>
      </c>
      <c r="AF34" s="37" t="e">
        <f>IF(#REF!="","",#REF!)</f>
        <v>#REF!</v>
      </c>
      <c r="AG34" s="37"/>
      <c r="AH34" s="37"/>
      <c r="AI34" s="37"/>
      <c r="AJ34" s="37"/>
      <c r="AK34" s="37"/>
      <c r="AL34" s="37"/>
      <c r="AM34" s="37"/>
      <c r="AN34" s="57" t="s">
        <v>117</v>
      </c>
      <c r="AO34" s="219"/>
      <c r="AP34" s="220"/>
      <c r="AQ34" s="219"/>
      <c r="AR34" s="220"/>
      <c r="AS34" s="37" t="s">
        <v>28</v>
      </c>
      <c r="AT34" s="36"/>
      <c r="AU34" s="36"/>
      <c r="AV34" s="34"/>
      <c r="AW34" s="34"/>
      <c r="AX34" s="34"/>
      <c r="AY34" s="284"/>
      <c r="AZ34" s="37"/>
      <c r="BA34" s="34"/>
      <c r="BB34" s="34"/>
      <c r="BC34" s="35"/>
      <c r="BD34" s="37">
        <f>IF(BC34="","",DATEDIF(BC34,'様式 A-4（チーム情報・チームＰＲ）'!$G$2,"Y"))</f>
      </c>
      <c r="BE34" s="287"/>
      <c r="BF34" s="35"/>
      <c r="BG34" s="34"/>
      <c r="BH34" s="153"/>
      <c r="BI34" s="289"/>
      <c r="BJ34" s="309" t="s">
        <v>689</v>
      </c>
      <c r="BK34" s="290"/>
      <c r="BL34" s="309" t="s">
        <v>690</v>
      </c>
      <c r="BM34" s="291"/>
      <c r="BN34" s="289"/>
      <c r="BO34" s="309" t="s">
        <v>689</v>
      </c>
      <c r="BP34" s="290"/>
      <c r="BQ34" s="309" t="s">
        <v>690</v>
      </c>
      <c r="BR34" s="291"/>
      <c r="BS34" s="289"/>
      <c r="BT34" s="309" t="s">
        <v>689</v>
      </c>
      <c r="BU34" s="290"/>
      <c r="BV34" s="309" t="s">
        <v>690</v>
      </c>
      <c r="BW34" s="291"/>
      <c r="BX34" s="289"/>
      <c r="BY34" s="309" t="s">
        <v>689</v>
      </c>
      <c r="BZ34" s="290"/>
      <c r="CA34" s="309" t="s">
        <v>690</v>
      </c>
      <c r="CB34" s="291"/>
      <c r="CC34" s="289"/>
      <c r="CD34" s="309" t="s">
        <v>689</v>
      </c>
      <c r="CE34" s="290"/>
      <c r="CF34" s="309" t="s">
        <v>690</v>
      </c>
      <c r="CG34" s="291"/>
      <c r="CH34" s="289"/>
      <c r="CI34" s="309" t="s">
        <v>689</v>
      </c>
      <c r="CJ34" s="290"/>
      <c r="CK34" s="309" t="s">
        <v>690</v>
      </c>
      <c r="CL34" s="291"/>
      <c r="CM34" s="203"/>
      <c r="CN34" s="203"/>
      <c r="CO34" s="204"/>
      <c r="CP34" s="313" t="str">
        <f t="shared" si="19"/>
        <v>:.</v>
      </c>
      <c r="CQ34" s="313" t="str">
        <f t="shared" si="20"/>
        <v>:.</v>
      </c>
      <c r="CR34" s="313" t="str">
        <f t="shared" si="21"/>
        <v>:.</v>
      </c>
      <c r="CS34" s="313" t="str">
        <f t="shared" si="22"/>
        <v>:.</v>
      </c>
      <c r="CT34" s="313" t="str">
        <f t="shared" si="23"/>
        <v>:.</v>
      </c>
      <c r="CU34" s="313" t="str">
        <f t="shared" si="24"/>
        <v>:.</v>
      </c>
      <c r="CV34" s="314">
        <f t="shared" si="25"/>
        <v>1</v>
      </c>
      <c r="CW34" s="314">
        <f t="shared" si="60"/>
        <v>1</v>
      </c>
      <c r="CX34" s="314">
        <f t="shared" si="61"/>
        <v>1</v>
      </c>
      <c r="CY34" s="314">
        <f t="shared" si="62"/>
        <v>1</v>
      </c>
      <c r="CZ34" s="314">
        <f t="shared" si="63"/>
        <v>1</v>
      </c>
      <c r="DA34" s="314">
        <f t="shared" si="64"/>
        <v>1</v>
      </c>
      <c r="DB34" s="315">
        <f t="shared" si="28"/>
        <v>6</v>
      </c>
      <c r="DC34" s="37">
        <f t="shared" si="29"/>
        <v>0</v>
      </c>
      <c r="DD34" s="59">
        <f t="shared" si="8"/>
        <v>0</v>
      </c>
      <c r="DE34" s="59">
        <f t="shared" si="9"/>
        <v>0</v>
      </c>
      <c r="DG34" s="371">
        <f t="shared" si="30"/>
        <v>0</v>
      </c>
      <c r="DH34" s="371">
        <f t="shared" si="31"/>
        <v>0</v>
      </c>
      <c r="DI34" s="371">
        <f t="shared" si="32"/>
        <v>0</v>
      </c>
      <c r="DJ34" s="371">
        <f t="shared" si="33"/>
        <v>0</v>
      </c>
      <c r="DK34" s="371">
        <f t="shared" si="34"/>
        <v>0</v>
      </c>
      <c r="DL34" s="371">
        <f t="shared" si="35"/>
        <v>0</v>
      </c>
      <c r="DM34" s="371">
        <f t="shared" si="36"/>
        <v>0</v>
      </c>
      <c r="DN34" s="371">
        <f t="shared" si="37"/>
        <v>0</v>
      </c>
      <c r="DO34" s="371">
        <f t="shared" si="38"/>
        <v>0</v>
      </c>
      <c r="DP34" s="371">
        <f t="shared" si="39"/>
        <v>0</v>
      </c>
      <c r="DQ34" s="371">
        <f t="shared" si="40"/>
        <v>0</v>
      </c>
      <c r="DR34" s="371">
        <f t="shared" si="41"/>
        <v>0</v>
      </c>
      <c r="DS34" s="371">
        <f t="shared" si="42"/>
        <v>0</v>
      </c>
      <c r="DT34" s="371">
        <f t="shared" si="43"/>
        <v>0</v>
      </c>
      <c r="DU34" s="371">
        <f t="shared" si="44"/>
        <v>0</v>
      </c>
      <c r="DV34" s="371">
        <f t="shared" si="45"/>
        <v>0</v>
      </c>
      <c r="DW34" s="371">
        <f t="shared" si="46"/>
        <v>0</v>
      </c>
      <c r="DX34" s="371">
        <f t="shared" si="47"/>
        <v>0</v>
      </c>
      <c r="DY34" s="371">
        <f t="shared" si="48"/>
        <v>0</v>
      </c>
      <c r="DZ34" s="371">
        <f t="shared" si="49"/>
        <v>0</v>
      </c>
      <c r="EA34" s="371">
        <f t="shared" si="50"/>
        <v>0</v>
      </c>
      <c r="EB34" s="371">
        <f t="shared" si="51"/>
        <v>0</v>
      </c>
      <c r="EC34" s="371">
        <f t="shared" si="52"/>
        <v>0</v>
      </c>
      <c r="ED34" s="371">
        <f t="shared" si="53"/>
        <v>0</v>
      </c>
      <c r="EE34" s="371">
        <f t="shared" si="54"/>
        <v>0</v>
      </c>
      <c r="EF34" s="371">
        <f t="shared" si="55"/>
        <v>0</v>
      </c>
      <c r="EG34" s="371">
        <f t="shared" si="56"/>
        <v>0</v>
      </c>
      <c r="EH34" s="371">
        <f t="shared" si="57"/>
        <v>0</v>
      </c>
      <c r="EI34" s="371">
        <f t="shared" si="58"/>
        <v>0</v>
      </c>
      <c r="EJ34" s="371">
        <f t="shared" si="59"/>
        <v>0</v>
      </c>
      <c r="EK34" s="56" t="s">
        <v>720</v>
      </c>
    </row>
    <row r="35" spans="1:141" ht="54" customHeight="1">
      <c r="A35" s="37">
        <f>IF('JLA事務局用　※触らないで下さい'!$A$6="","",'JLA事務局用　※触らないで下さい'!$A$6)</f>
      </c>
      <c r="B35" s="171"/>
      <c r="C35" s="58">
        <f t="shared" si="0"/>
      </c>
      <c r="D35" s="58">
        <f t="shared" si="1"/>
      </c>
      <c r="E35" s="195">
        <f>'JLA事務局用　※触らないで下さい'!$B$6</f>
        <v>0</v>
      </c>
      <c r="F35" s="195">
        <f>'JLA事務局用　※触らないで下さい'!$C$6</f>
        <v>0</v>
      </c>
      <c r="G35" s="37" t="str">
        <f t="shared" si="27"/>
        <v>女</v>
      </c>
      <c r="H35" s="171" t="str">
        <f t="shared" si="10"/>
        <v>1900/01/00</v>
      </c>
      <c r="I35" s="37"/>
      <c r="J35" s="37">
        <f t="shared" si="11"/>
      </c>
      <c r="K35" s="37"/>
      <c r="L35" s="37"/>
      <c r="M35" s="57">
        <f t="shared" si="12"/>
      </c>
      <c r="N35" s="37" t="e">
        <f>JLA事務局用　※触らないで下さい!#REF!</f>
        <v>#REF!</v>
      </c>
      <c r="O35" s="37" t="e">
        <f>JLA事務局用　※触らないで下さい!#REF!</f>
        <v>#REF!</v>
      </c>
      <c r="P35" s="37"/>
      <c r="Q35" s="37"/>
      <c r="R35" s="37">
        <v>1</v>
      </c>
      <c r="S35" s="37" t="str">
        <f t="shared" si="2"/>
        <v>障害物ｽｲﾑ
200m</v>
      </c>
      <c r="T35" s="37" t="str">
        <f t="shared" si="13"/>
        <v>:.</v>
      </c>
      <c r="U35" s="37" t="str">
        <f t="shared" si="3"/>
        <v>ﾏﾈｷﾝｷｬﾘｰ
50m</v>
      </c>
      <c r="V35" s="37" t="str">
        <f t="shared" si="14"/>
        <v>:.</v>
      </c>
      <c r="W35" s="37" t="str">
        <f t="shared" si="4"/>
        <v>ﾚｽｷｭｰﾒﾄﾞﾚｰ100m</v>
      </c>
      <c r="X35" s="37" t="str">
        <f t="shared" si="15"/>
        <v>:.</v>
      </c>
      <c r="Y35" s="37" t="str">
        <f t="shared" si="5"/>
        <v>ﾏﾈｷﾝｷｬﾘｰ･
ｳｨｽﾞﾌｨﾝ
100m</v>
      </c>
      <c r="Z35" s="37" t="str">
        <f t="shared" si="16"/>
        <v>:.</v>
      </c>
      <c r="AA35" s="37" t="str">
        <f t="shared" si="6"/>
        <v>ﾏﾈｷﾝﾄｳ･
ｳｨｽﾞﾌｨﾝ
100m</v>
      </c>
      <c r="AB35" s="37" t="str">
        <f t="shared" si="17"/>
        <v>:.</v>
      </c>
      <c r="AC35" s="37" t="str">
        <f t="shared" si="7"/>
        <v>ｽｰﾊﾟｰﾗｲﾌｾｰﾊﾞｰ
200m</v>
      </c>
      <c r="AD35" s="37" t="str">
        <f t="shared" si="18"/>
        <v>:.</v>
      </c>
      <c r="AE35" s="37" t="e">
        <f>IF(AF35="","",#REF!)</f>
        <v>#REF!</v>
      </c>
      <c r="AF35" s="37" t="e">
        <f>IF(#REF!="","",#REF!)</f>
        <v>#REF!</v>
      </c>
      <c r="AG35" s="37"/>
      <c r="AH35" s="37"/>
      <c r="AI35" s="37"/>
      <c r="AJ35" s="37"/>
      <c r="AK35" s="37"/>
      <c r="AL35" s="37"/>
      <c r="AM35" s="37"/>
      <c r="AN35" s="57" t="s">
        <v>118</v>
      </c>
      <c r="AO35" s="219"/>
      <c r="AP35" s="220"/>
      <c r="AQ35" s="219"/>
      <c r="AR35" s="220"/>
      <c r="AS35" s="37" t="s">
        <v>28</v>
      </c>
      <c r="AT35" s="36"/>
      <c r="AU35" s="36"/>
      <c r="AV35" s="34"/>
      <c r="AW35" s="34"/>
      <c r="AX35" s="34"/>
      <c r="AY35" s="284"/>
      <c r="AZ35" s="37"/>
      <c r="BA35" s="34"/>
      <c r="BB35" s="34"/>
      <c r="BC35" s="35"/>
      <c r="BD35" s="37">
        <f>IF(BC35="","",DATEDIF(BC35,'様式 A-4（チーム情報・チームＰＲ）'!$G$2,"Y"))</f>
      </c>
      <c r="BE35" s="287"/>
      <c r="BF35" s="35"/>
      <c r="BG35" s="34"/>
      <c r="BH35" s="153"/>
      <c r="BI35" s="289"/>
      <c r="BJ35" s="309" t="s">
        <v>689</v>
      </c>
      <c r="BK35" s="290"/>
      <c r="BL35" s="309" t="s">
        <v>690</v>
      </c>
      <c r="BM35" s="291"/>
      <c r="BN35" s="289"/>
      <c r="BO35" s="309" t="s">
        <v>689</v>
      </c>
      <c r="BP35" s="290"/>
      <c r="BQ35" s="309" t="s">
        <v>690</v>
      </c>
      <c r="BR35" s="291"/>
      <c r="BS35" s="289"/>
      <c r="BT35" s="309" t="s">
        <v>689</v>
      </c>
      <c r="BU35" s="290"/>
      <c r="BV35" s="309" t="s">
        <v>690</v>
      </c>
      <c r="BW35" s="291"/>
      <c r="BX35" s="289"/>
      <c r="BY35" s="309" t="s">
        <v>689</v>
      </c>
      <c r="BZ35" s="290"/>
      <c r="CA35" s="309" t="s">
        <v>690</v>
      </c>
      <c r="CB35" s="291"/>
      <c r="CC35" s="289"/>
      <c r="CD35" s="309" t="s">
        <v>689</v>
      </c>
      <c r="CE35" s="290"/>
      <c r="CF35" s="309" t="s">
        <v>690</v>
      </c>
      <c r="CG35" s="291"/>
      <c r="CH35" s="289"/>
      <c r="CI35" s="309" t="s">
        <v>689</v>
      </c>
      <c r="CJ35" s="290"/>
      <c r="CK35" s="309" t="s">
        <v>690</v>
      </c>
      <c r="CL35" s="291"/>
      <c r="CM35" s="203"/>
      <c r="CN35" s="203"/>
      <c r="CO35" s="204"/>
      <c r="CP35" s="313" t="str">
        <f t="shared" si="19"/>
        <v>:.</v>
      </c>
      <c r="CQ35" s="313" t="str">
        <f t="shared" si="20"/>
        <v>:.</v>
      </c>
      <c r="CR35" s="313" t="str">
        <f t="shared" si="21"/>
        <v>:.</v>
      </c>
      <c r="CS35" s="313" t="str">
        <f t="shared" si="22"/>
        <v>:.</v>
      </c>
      <c r="CT35" s="313" t="str">
        <f t="shared" si="23"/>
        <v>:.</v>
      </c>
      <c r="CU35" s="313" t="str">
        <f t="shared" si="24"/>
        <v>:.</v>
      </c>
      <c r="CV35" s="314">
        <f t="shared" si="25"/>
        <v>1</v>
      </c>
      <c r="CW35" s="314">
        <f t="shared" si="60"/>
        <v>1</v>
      </c>
      <c r="CX35" s="314">
        <f t="shared" si="61"/>
        <v>1</v>
      </c>
      <c r="CY35" s="314">
        <f t="shared" si="62"/>
        <v>1</v>
      </c>
      <c r="CZ35" s="314">
        <f t="shared" si="63"/>
        <v>1</v>
      </c>
      <c r="DA35" s="314">
        <f t="shared" si="64"/>
        <v>1</v>
      </c>
      <c r="DB35" s="315">
        <f t="shared" si="28"/>
        <v>6</v>
      </c>
      <c r="DC35" s="37">
        <f t="shared" si="29"/>
        <v>0</v>
      </c>
      <c r="DD35" s="59">
        <f t="shared" si="8"/>
        <v>0</v>
      </c>
      <c r="DE35" s="59">
        <f t="shared" si="9"/>
        <v>0</v>
      </c>
      <c r="DG35" s="371">
        <f t="shared" si="30"/>
        <v>0</v>
      </c>
      <c r="DH35" s="371">
        <f t="shared" si="31"/>
        <v>0</v>
      </c>
      <c r="DI35" s="371">
        <f t="shared" si="32"/>
        <v>0</v>
      </c>
      <c r="DJ35" s="371">
        <f t="shared" si="33"/>
        <v>0</v>
      </c>
      <c r="DK35" s="371">
        <f t="shared" si="34"/>
        <v>0</v>
      </c>
      <c r="DL35" s="371">
        <f t="shared" si="35"/>
        <v>0</v>
      </c>
      <c r="DM35" s="371">
        <f t="shared" si="36"/>
        <v>0</v>
      </c>
      <c r="DN35" s="371">
        <f t="shared" si="37"/>
        <v>0</v>
      </c>
      <c r="DO35" s="371">
        <f t="shared" si="38"/>
        <v>0</v>
      </c>
      <c r="DP35" s="371">
        <f t="shared" si="39"/>
        <v>0</v>
      </c>
      <c r="DQ35" s="371">
        <f t="shared" si="40"/>
        <v>0</v>
      </c>
      <c r="DR35" s="371">
        <f t="shared" si="41"/>
        <v>0</v>
      </c>
      <c r="DS35" s="371">
        <f t="shared" si="42"/>
        <v>0</v>
      </c>
      <c r="DT35" s="371">
        <f t="shared" si="43"/>
        <v>0</v>
      </c>
      <c r="DU35" s="371">
        <f t="shared" si="44"/>
        <v>0</v>
      </c>
      <c r="DV35" s="371">
        <f t="shared" si="45"/>
        <v>0</v>
      </c>
      <c r="DW35" s="371">
        <f t="shared" si="46"/>
        <v>0</v>
      </c>
      <c r="DX35" s="371">
        <f t="shared" si="47"/>
        <v>0</v>
      </c>
      <c r="DY35" s="371">
        <f t="shared" si="48"/>
        <v>0</v>
      </c>
      <c r="DZ35" s="371">
        <f t="shared" si="49"/>
        <v>0</v>
      </c>
      <c r="EA35" s="371">
        <f t="shared" si="50"/>
        <v>0</v>
      </c>
      <c r="EB35" s="371">
        <f t="shared" si="51"/>
        <v>0</v>
      </c>
      <c r="EC35" s="371">
        <f t="shared" si="52"/>
        <v>0</v>
      </c>
      <c r="ED35" s="371">
        <f t="shared" si="53"/>
        <v>0</v>
      </c>
      <c r="EE35" s="371">
        <f t="shared" si="54"/>
        <v>0</v>
      </c>
      <c r="EF35" s="371">
        <f t="shared" si="55"/>
        <v>0</v>
      </c>
      <c r="EG35" s="371">
        <f t="shared" si="56"/>
        <v>0</v>
      </c>
      <c r="EH35" s="371">
        <f t="shared" si="57"/>
        <v>0</v>
      </c>
      <c r="EI35" s="371">
        <f t="shared" si="58"/>
        <v>0</v>
      </c>
      <c r="EJ35" s="371">
        <f t="shared" si="59"/>
        <v>0</v>
      </c>
      <c r="EK35" s="56" t="s">
        <v>721</v>
      </c>
    </row>
    <row r="36" spans="1:141" ht="54" customHeight="1">
      <c r="A36" s="37">
        <f>IF('JLA事務局用　※触らないで下さい'!$A$6="","",'JLA事務局用　※触らないで下さい'!$A$6)</f>
      </c>
      <c r="B36" s="171"/>
      <c r="C36" s="58">
        <f t="shared" si="0"/>
      </c>
      <c r="D36" s="58">
        <f t="shared" si="1"/>
      </c>
      <c r="E36" s="195">
        <f>'JLA事務局用　※触らないで下さい'!$B$6</f>
        <v>0</v>
      </c>
      <c r="F36" s="195">
        <f>'JLA事務局用　※触らないで下さい'!$C$6</f>
        <v>0</v>
      </c>
      <c r="G36" s="37" t="str">
        <f t="shared" si="27"/>
        <v>女</v>
      </c>
      <c r="H36" s="171" t="str">
        <f t="shared" si="10"/>
        <v>1900/01/00</v>
      </c>
      <c r="I36" s="37"/>
      <c r="J36" s="37">
        <f t="shared" si="11"/>
      </c>
      <c r="K36" s="37"/>
      <c r="L36" s="37"/>
      <c r="M36" s="57">
        <f t="shared" si="12"/>
      </c>
      <c r="N36" s="37" t="e">
        <f>JLA事務局用　※触らないで下さい!#REF!</f>
        <v>#REF!</v>
      </c>
      <c r="O36" s="37" t="e">
        <f>JLA事務局用　※触らないで下さい!#REF!</f>
        <v>#REF!</v>
      </c>
      <c r="P36" s="37"/>
      <c r="Q36" s="37"/>
      <c r="R36" s="37">
        <v>1</v>
      </c>
      <c r="S36" s="37" t="str">
        <f t="shared" si="2"/>
        <v>障害物ｽｲﾑ
200m</v>
      </c>
      <c r="T36" s="37" t="str">
        <f t="shared" si="13"/>
        <v>:.</v>
      </c>
      <c r="U36" s="37" t="str">
        <f t="shared" si="3"/>
        <v>ﾏﾈｷﾝｷｬﾘｰ
50m</v>
      </c>
      <c r="V36" s="37" t="str">
        <f t="shared" si="14"/>
        <v>:.</v>
      </c>
      <c r="W36" s="37" t="str">
        <f t="shared" si="4"/>
        <v>ﾚｽｷｭｰﾒﾄﾞﾚｰ100m</v>
      </c>
      <c r="X36" s="37" t="str">
        <f t="shared" si="15"/>
        <v>:.</v>
      </c>
      <c r="Y36" s="37" t="str">
        <f t="shared" si="5"/>
        <v>ﾏﾈｷﾝｷｬﾘｰ･
ｳｨｽﾞﾌｨﾝ
100m</v>
      </c>
      <c r="Z36" s="37" t="str">
        <f t="shared" si="16"/>
        <v>:.</v>
      </c>
      <c r="AA36" s="37" t="str">
        <f t="shared" si="6"/>
        <v>ﾏﾈｷﾝﾄｳ･
ｳｨｽﾞﾌｨﾝ
100m</v>
      </c>
      <c r="AB36" s="37" t="str">
        <f t="shared" si="17"/>
        <v>:.</v>
      </c>
      <c r="AC36" s="37" t="str">
        <f t="shared" si="7"/>
        <v>ｽｰﾊﾟｰﾗｲﾌｾｰﾊﾞｰ
200m</v>
      </c>
      <c r="AD36" s="37" t="str">
        <f t="shared" si="18"/>
        <v>:.</v>
      </c>
      <c r="AE36" s="37" t="e">
        <f>IF(AF36="","",#REF!)</f>
        <v>#REF!</v>
      </c>
      <c r="AF36" s="37" t="e">
        <f>IF(#REF!="","",#REF!)</f>
        <v>#REF!</v>
      </c>
      <c r="AG36" s="37"/>
      <c r="AH36" s="37"/>
      <c r="AI36" s="37"/>
      <c r="AJ36" s="37"/>
      <c r="AK36" s="37"/>
      <c r="AL36" s="37"/>
      <c r="AM36" s="37"/>
      <c r="AN36" s="57" t="s">
        <v>119</v>
      </c>
      <c r="AO36" s="219"/>
      <c r="AP36" s="220"/>
      <c r="AQ36" s="219"/>
      <c r="AR36" s="220"/>
      <c r="AS36" s="37" t="s">
        <v>28</v>
      </c>
      <c r="AT36" s="36"/>
      <c r="AU36" s="36"/>
      <c r="AV36" s="34"/>
      <c r="AW36" s="34"/>
      <c r="AX36" s="34"/>
      <c r="AY36" s="284"/>
      <c r="AZ36" s="37"/>
      <c r="BA36" s="34"/>
      <c r="BB36" s="34"/>
      <c r="BC36" s="35"/>
      <c r="BD36" s="37">
        <f>IF(BC36="","",DATEDIF(BC36,'様式 A-4（チーム情報・チームＰＲ）'!$G$2,"Y"))</f>
      </c>
      <c r="BE36" s="287"/>
      <c r="BF36" s="35"/>
      <c r="BG36" s="34"/>
      <c r="BH36" s="153"/>
      <c r="BI36" s="289"/>
      <c r="BJ36" s="309" t="s">
        <v>689</v>
      </c>
      <c r="BK36" s="290"/>
      <c r="BL36" s="309" t="s">
        <v>690</v>
      </c>
      <c r="BM36" s="291"/>
      <c r="BN36" s="289"/>
      <c r="BO36" s="309" t="s">
        <v>689</v>
      </c>
      <c r="BP36" s="290"/>
      <c r="BQ36" s="309" t="s">
        <v>690</v>
      </c>
      <c r="BR36" s="291"/>
      <c r="BS36" s="289"/>
      <c r="BT36" s="309" t="s">
        <v>689</v>
      </c>
      <c r="BU36" s="290"/>
      <c r="BV36" s="309" t="s">
        <v>690</v>
      </c>
      <c r="BW36" s="291"/>
      <c r="BX36" s="289"/>
      <c r="BY36" s="309" t="s">
        <v>689</v>
      </c>
      <c r="BZ36" s="290"/>
      <c r="CA36" s="309" t="s">
        <v>690</v>
      </c>
      <c r="CB36" s="291"/>
      <c r="CC36" s="289"/>
      <c r="CD36" s="309" t="s">
        <v>689</v>
      </c>
      <c r="CE36" s="290"/>
      <c r="CF36" s="309" t="s">
        <v>690</v>
      </c>
      <c r="CG36" s="291"/>
      <c r="CH36" s="289"/>
      <c r="CI36" s="309" t="s">
        <v>689</v>
      </c>
      <c r="CJ36" s="290"/>
      <c r="CK36" s="309" t="s">
        <v>690</v>
      </c>
      <c r="CL36" s="291"/>
      <c r="CM36" s="203"/>
      <c r="CN36" s="203"/>
      <c r="CO36" s="204"/>
      <c r="CP36" s="313" t="str">
        <f t="shared" si="19"/>
        <v>:.</v>
      </c>
      <c r="CQ36" s="313" t="str">
        <f t="shared" si="20"/>
        <v>:.</v>
      </c>
      <c r="CR36" s="313" t="str">
        <f t="shared" si="21"/>
        <v>:.</v>
      </c>
      <c r="CS36" s="313" t="str">
        <f t="shared" si="22"/>
        <v>:.</v>
      </c>
      <c r="CT36" s="313" t="str">
        <f t="shared" si="23"/>
        <v>:.</v>
      </c>
      <c r="CU36" s="313" t="str">
        <f t="shared" si="24"/>
        <v>:.</v>
      </c>
      <c r="CV36" s="314">
        <f t="shared" si="25"/>
        <v>1</v>
      </c>
      <c r="CW36" s="314">
        <f t="shared" si="60"/>
        <v>1</v>
      </c>
      <c r="CX36" s="314">
        <f t="shared" si="61"/>
        <v>1</v>
      </c>
      <c r="CY36" s="314">
        <f t="shared" si="62"/>
        <v>1</v>
      </c>
      <c r="CZ36" s="314">
        <f t="shared" si="63"/>
        <v>1</v>
      </c>
      <c r="DA36" s="314">
        <f t="shared" si="64"/>
        <v>1</v>
      </c>
      <c r="DB36" s="315">
        <f t="shared" si="28"/>
        <v>6</v>
      </c>
      <c r="DC36" s="37">
        <f t="shared" si="29"/>
        <v>0</v>
      </c>
      <c r="DD36" s="59">
        <f t="shared" si="8"/>
        <v>0</v>
      </c>
      <c r="DE36" s="59">
        <f t="shared" si="9"/>
        <v>0</v>
      </c>
      <c r="DG36" s="371">
        <f t="shared" si="30"/>
        <v>0</v>
      </c>
      <c r="DH36" s="371">
        <f t="shared" si="31"/>
        <v>0</v>
      </c>
      <c r="DI36" s="371">
        <f t="shared" si="32"/>
        <v>0</v>
      </c>
      <c r="DJ36" s="371">
        <f t="shared" si="33"/>
        <v>0</v>
      </c>
      <c r="DK36" s="371">
        <f t="shared" si="34"/>
        <v>0</v>
      </c>
      <c r="DL36" s="371">
        <f t="shared" si="35"/>
        <v>0</v>
      </c>
      <c r="DM36" s="371">
        <f t="shared" si="36"/>
        <v>0</v>
      </c>
      <c r="DN36" s="371">
        <f t="shared" si="37"/>
        <v>0</v>
      </c>
      <c r="DO36" s="371">
        <f t="shared" si="38"/>
        <v>0</v>
      </c>
      <c r="DP36" s="371">
        <f t="shared" si="39"/>
        <v>0</v>
      </c>
      <c r="DQ36" s="371">
        <f t="shared" si="40"/>
        <v>0</v>
      </c>
      <c r="DR36" s="371">
        <f t="shared" si="41"/>
        <v>0</v>
      </c>
      <c r="DS36" s="371">
        <f t="shared" si="42"/>
        <v>0</v>
      </c>
      <c r="DT36" s="371">
        <f t="shared" si="43"/>
        <v>0</v>
      </c>
      <c r="DU36" s="371">
        <f t="shared" si="44"/>
        <v>0</v>
      </c>
      <c r="DV36" s="371">
        <f t="shared" si="45"/>
        <v>0</v>
      </c>
      <c r="DW36" s="371">
        <f t="shared" si="46"/>
        <v>0</v>
      </c>
      <c r="DX36" s="371">
        <f t="shared" si="47"/>
        <v>0</v>
      </c>
      <c r="DY36" s="371">
        <f t="shared" si="48"/>
        <v>0</v>
      </c>
      <c r="DZ36" s="371">
        <f t="shared" si="49"/>
        <v>0</v>
      </c>
      <c r="EA36" s="371">
        <f t="shared" si="50"/>
        <v>0</v>
      </c>
      <c r="EB36" s="371">
        <f t="shared" si="51"/>
        <v>0</v>
      </c>
      <c r="EC36" s="371">
        <f t="shared" si="52"/>
        <v>0</v>
      </c>
      <c r="ED36" s="371">
        <f t="shared" si="53"/>
        <v>0</v>
      </c>
      <c r="EE36" s="371">
        <f t="shared" si="54"/>
        <v>0</v>
      </c>
      <c r="EF36" s="371">
        <f t="shared" si="55"/>
        <v>0</v>
      </c>
      <c r="EG36" s="371">
        <f t="shared" si="56"/>
        <v>0</v>
      </c>
      <c r="EH36" s="371">
        <f t="shared" si="57"/>
        <v>0</v>
      </c>
      <c r="EI36" s="371">
        <f t="shared" si="58"/>
        <v>0</v>
      </c>
      <c r="EJ36" s="371">
        <f t="shared" si="59"/>
        <v>0</v>
      </c>
      <c r="EK36" s="56" t="s">
        <v>722</v>
      </c>
    </row>
    <row r="37" spans="1:141" ht="54" customHeight="1">
      <c r="A37" s="37">
        <f>IF('JLA事務局用　※触らないで下さい'!$A$6="","",'JLA事務局用　※触らないで下さい'!$A$6)</f>
      </c>
      <c r="B37" s="171"/>
      <c r="C37" s="58">
        <f t="shared" si="0"/>
      </c>
      <c r="D37" s="58">
        <f t="shared" si="1"/>
      </c>
      <c r="E37" s="195">
        <f>'JLA事務局用　※触らないで下さい'!$B$6</f>
        <v>0</v>
      </c>
      <c r="F37" s="195">
        <f>'JLA事務局用　※触らないで下さい'!$C$6</f>
        <v>0</v>
      </c>
      <c r="G37" s="37" t="str">
        <f t="shared" si="27"/>
        <v>女</v>
      </c>
      <c r="H37" s="171" t="str">
        <f t="shared" si="10"/>
        <v>1900/01/00</v>
      </c>
      <c r="I37" s="37"/>
      <c r="J37" s="37">
        <f t="shared" si="11"/>
      </c>
      <c r="K37" s="37"/>
      <c r="L37" s="37"/>
      <c r="M37" s="57">
        <f t="shared" si="12"/>
      </c>
      <c r="N37" s="37" t="e">
        <f>JLA事務局用　※触らないで下さい!#REF!</f>
        <v>#REF!</v>
      </c>
      <c r="O37" s="37" t="e">
        <f>JLA事務局用　※触らないで下さい!#REF!</f>
        <v>#REF!</v>
      </c>
      <c r="P37" s="37"/>
      <c r="Q37" s="37"/>
      <c r="R37" s="37">
        <v>1</v>
      </c>
      <c r="S37" s="37" t="str">
        <f t="shared" si="2"/>
        <v>障害物ｽｲﾑ
200m</v>
      </c>
      <c r="T37" s="37" t="str">
        <f t="shared" si="13"/>
        <v>:.</v>
      </c>
      <c r="U37" s="37" t="str">
        <f t="shared" si="3"/>
        <v>ﾏﾈｷﾝｷｬﾘｰ
50m</v>
      </c>
      <c r="V37" s="37" t="str">
        <f t="shared" si="14"/>
        <v>:.</v>
      </c>
      <c r="W37" s="37" t="str">
        <f t="shared" si="4"/>
        <v>ﾚｽｷｭｰﾒﾄﾞﾚｰ100m</v>
      </c>
      <c r="X37" s="37" t="str">
        <f t="shared" si="15"/>
        <v>:.</v>
      </c>
      <c r="Y37" s="37" t="str">
        <f t="shared" si="5"/>
        <v>ﾏﾈｷﾝｷｬﾘｰ･
ｳｨｽﾞﾌｨﾝ
100m</v>
      </c>
      <c r="Z37" s="37" t="str">
        <f t="shared" si="16"/>
        <v>:.</v>
      </c>
      <c r="AA37" s="37" t="str">
        <f t="shared" si="6"/>
        <v>ﾏﾈｷﾝﾄｳ･
ｳｨｽﾞﾌｨﾝ
100m</v>
      </c>
      <c r="AB37" s="37" t="str">
        <f t="shared" si="17"/>
        <v>:.</v>
      </c>
      <c r="AC37" s="37" t="str">
        <f t="shared" si="7"/>
        <v>ｽｰﾊﾟｰﾗｲﾌｾｰﾊﾞｰ
200m</v>
      </c>
      <c r="AD37" s="37" t="str">
        <f t="shared" si="18"/>
        <v>:.</v>
      </c>
      <c r="AE37" s="37" t="e">
        <f>IF(AF37="","",#REF!)</f>
        <v>#REF!</v>
      </c>
      <c r="AF37" s="37" t="e">
        <f>IF(#REF!="","",#REF!)</f>
        <v>#REF!</v>
      </c>
      <c r="AG37" s="37"/>
      <c r="AH37" s="37"/>
      <c r="AI37" s="37"/>
      <c r="AJ37" s="37"/>
      <c r="AK37" s="37"/>
      <c r="AL37" s="37"/>
      <c r="AM37" s="37"/>
      <c r="AN37" s="57" t="s">
        <v>120</v>
      </c>
      <c r="AO37" s="219"/>
      <c r="AP37" s="220"/>
      <c r="AQ37" s="219"/>
      <c r="AR37" s="220"/>
      <c r="AS37" s="37" t="s">
        <v>28</v>
      </c>
      <c r="AT37" s="36"/>
      <c r="AU37" s="36"/>
      <c r="AV37" s="34"/>
      <c r="AW37" s="34"/>
      <c r="AX37" s="34"/>
      <c r="AY37" s="284"/>
      <c r="AZ37" s="37"/>
      <c r="BA37" s="34"/>
      <c r="BB37" s="34"/>
      <c r="BC37" s="35"/>
      <c r="BD37" s="37">
        <f>IF(BC37="","",DATEDIF(BC37,'様式 A-4（チーム情報・チームＰＲ）'!$G$2,"Y"))</f>
      </c>
      <c r="BE37" s="287"/>
      <c r="BF37" s="35"/>
      <c r="BG37" s="34"/>
      <c r="BH37" s="153"/>
      <c r="BI37" s="289"/>
      <c r="BJ37" s="309" t="s">
        <v>689</v>
      </c>
      <c r="BK37" s="290"/>
      <c r="BL37" s="309" t="s">
        <v>690</v>
      </c>
      <c r="BM37" s="291"/>
      <c r="BN37" s="289"/>
      <c r="BO37" s="309" t="s">
        <v>689</v>
      </c>
      <c r="BP37" s="290"/>
      <c r="BQ37" s="309" t="s">
        <v>690</v>
      </c>
      <c r="BR37" s="291"/>
      <c r="BS37" s="289"/>
      <c r="BT37" s="309" t="s">
        <v>689</v>
      </c>
      <c r="BU37" s="290"/>
      <c r="BV37" s="309" t="s">
        <v>690</v>
      </c>
      <c r="BW37" s="291"/>
      <c r="BX37" s="289"/>
      <c r="BY37" s="309" t="s">
        <v>689</v>
      </c>
      <c r="BZ37" s="290"/>
      <c r="CA37" s="309" t="s">
        <v>690</v>
      </c>
      <c r="CB37" s="291"/>
      <c r="CC37" s="289"/>
      <c r="CD37" s="309" t="s">
        <v>689</v>
      </c>
      <c r="CE37" s="290"/>
      <c r="CF37" s="309" t="s">
        <v>690</v>
      </c>
      <c r="CG37" s="291"/>
      <c r="CH37" s="289"/>
      <c r="CI37" s="309" t="s">
        <v>689</v>
      </c>
      <c r="CJ37" s="290"/>
      <c r="CK37" s="309" t="s">
        <v>690</v>
      </c>
      <c r="CL37" s="291"/>
      <c r="CM37" s="203"/>
      <c r="CN37" s="203"/>
      <c r="CO37" s="204"/>
      <c r="CP37" s="313" t="str">
        <f t="shared" si="19"/>
        <v>:.</v>
      </c>
      <c r="CQ37" s="313" t="str">
        <f t="shared" si="20"/>
        <v>:.</v>
      </c>
      <c r="CR37" s="313" t="str">
        <f t="shared" si="21"/>
        <v>:.</v>
      </c>
      <c r="CS37" s="313" t="str">
        <f t="shared" si="22"/>
        <v>:.</v>
      </c>
      <c r="CT37" s="313" t="str">
        <f t="shared" si="23"/>
        <v>:.</v>
      </c>
      <c r="CU37" s="313" t="str">
        <f t="shared" si="24"/>
        <v>:.</v>
      </c>
      <c r="CV37" s="314">
        <f t="shared" si="25"/>
        <v>1</v>
      </c>
      <c r="CW37" s="314">
        <f t="shared" si="60"/>
        <v>1</v>
      </c>
      <c r="CX37" s="314">
        <f t="shared" si="61"/>
        <v>1</v>
      </c>
      <c r="CY37" s="314">
        <f t="shared" si="62"/>
        <v>1</v>
      </c>
      <c r="CZ37" s="314">
        <f t="shared" si="63"/>
        <v>1</v>
      </c>
      <c r="DA37" s="314">
        <f t="shared" si="64"/>
        <v>1</v>
      </c>
      <c r="DB37" s="315">
        <f t="shared" si="28"/>
        <v>6</v>
      </c>
      <c r="DC37" s="37">
        <f t="shared" si="29"/>
        <v>0</v>
      </c>
      <c r="DD37" s="59">
        <f t="shared" si="8"/>
        <v>0</v>
      </c>
      <c r="DE37" s="59">
        <f t="shared" si="9"/>
        <v>0</v>
      </c>
      <c r="DG37" s="371">
        <f t="shared" si="30"/>
        <v>0</v>
      </c>
      <c r="DH37" s="371">
        <f t="shared" si="31"/>
        <v>0</v>
      </c>
      <c r="DI37" s="371">
        <f t="shared" si="32"/>
        <v>0</v>
      </c>
      <c r="DJ37" s="371">
        <f t="shared" si="33"/>
        <v>0</v>
      </c>
      <c r="DK37" s="371">
        <f t="shared" si="34"/>
        <v>0</v>
      </c>
      <c r="DL37" s="371">
        <f t="shared" si="35"/>
        <v>0</v>
      </c>
      <c r="DM37" s="371">
        <f t="shared" si="36"/>
        <v>0</v>
      </c>
      <c r="DN37" s="371">
        <f t="shared" si="37"/>
        <v>0</v>
      </c>
      <c r="DO37" s="371">
        <f t="shared" si="38"/>
        <v>0</v>
      </c>
      <c r="DP37" s="371">
        <f t="shared" si="39"/>
        <v>0</v>
      </c>
      <c r="DQ37" s="371">
        <f t="shared" si="40"/>
        <v>0</v>
      </c>
      <c r="DR37" s="371">
        <f t="shared" si="41"/>
        <v>0</v>
      </c>
      <c r="DS37" s="371">
        <f t="shared" si="42"/>
        <v>0</v>
      </c>
      <c r="DT37" s="371">
        <f t="shared" si="43"/>
        <v>0</v>
      </c>
      <c r="DU37" s="371">
        <f t="shared" si="44"/>
        <v>0</v>
      </c>
      <c r="DV37" s="371">
        <f t="shared" si="45"/>
        <v>0</v>
      </c>
      <c r="DW37" s="371">
        <f t="shared" si="46"/>
        <v>0</v>
      </c>
      <c r="DX37" s="371">
        <f t="shared" si="47"/>
        <v>0</v>
      </c>
      <c r="DY37" s="371">
        <f t="shared" si="48"/>
        <v>0</v>
      </c>
      <c r="DZ37" s="371">
        <f t="shared" si="49"/>
        <v>0</v>
      </c>
      <c r="EA37" s="371">
        <f t="shared" si="50"/>
        <v>0</v>
      </c>
      <c r="EB37" s="371">
        <f t="shared" si="51"/>
        <v>0</v>
      </c>
      <c r="EC37" s="371">
        <f t="shared" si="52"/>
        <v>0</v>
      </c>
      <c r="ED37" s="371">
        <f t="shared" si="53"/>
        <v>0</v>
      </c>
      <c r="EE37" s="371">
        <f t="shared" si="54"/>
        <v>0</v>
      </c>
      <c r="EF37" s="371">
        <f t="shared" si="55"/>
        <v>0</v>
      </c>
      <c r="EG37" s="371">
        <f t="shared" si="56"/>
        <v>0</v>
      </c>
      <c r="EH37" s="371">
        <f t="shared" si="57"/>
        <v>0</v>
      </c>
      <c r="EI37" s="371">
        <f t="shared" si="58"/>
        <v>0</v>
      </c>
      <c r="EJ37" s="371">
        <f t="shared" si="59"/>
        <v>0</v>
      </c>
      <c r="EK37" s="56" t="s">
        <v>723</v>
      </c>
    </row>
    <row r="38" spans="1:141" ht="54" customHeight="1">
      <c r="A38" s="37">
        <f>IF('JLA事務局用　※触らないで下さい'!$A$6="","",'JLA事務局用　※触らないで下さい'!$A$6)</f>
      </c>
      <c r="B38" s="171"/>
      <c r="C38" s="58">
        <f t="shared" si="0"/>
      </c>
      <c r="D38" s="58">
        <f t="shared" si="1"/>
      </c>
      <c r="E38" s="195">
        <f>'JLA事務局用　※触らないで下さい'!$B$6</f>
        <v>0</v>
      </c>
      <c r="F38" s="195">
        <f>'JLA事務局用　※触らないで下さい'!$C$6</f>
        <v>0</v>
      </c>
      <c r="G38" s="37" t="str">
        <f t="shared" si="27"/>
        <v>女</v>
      </c>
      <c r="H38" s="171" t="str">
        <f t="shared" si="10"/>
        <v>1900/01/00</v>
      </c>
      <c r="I38" s="37"/>
      <c r="J38" s="37">
        <f t="shared" si="11"/>
      </c>
      <c r="K38" s="37"/>
      <c r="L38" s="37"/>
      <c r="M38" s="57">
        <f t="shared" si="12"/>
      </c>
      <c r="N38" s="37" t="e">
        <f>JLA事務局用　※触らないで下さい!#REF!</f>
        <v>#REF!</v>
      </c>
      <c r="O38" s="37" t="e">
        <f>JLA事務局用　※触らないで下さい!#REF!</f>
        <v>#REF!</v>
      </c>
      <c r="P38" s="37"/>
      <c r="Q38" s="37"/>
      <c r="R38" s="37">
        <v>1</v>
      </c>
      <c r="S38" s="37" t="str">
        <f t="shared" si="2"/>
        <v>障害物ｽｲﾑ
200m</v>
      </c>
      <c r="T38" s="37" t="str">
        <f t="shared" si="13"/>
        <v>:.</v>
      </c>
      <c r="U38" s="37" t="str">
        <f t="shared" si="3"/>
        <v>ﾏﾈｷﾝｷｬﾘｰ
50m</v>
      </c>
      <c r="V38" s="37" t="str">
        <f t="shared" si="14"/>
        <v>:.</v>
      </c>
      <c r="W38" s="37" t="str">
        <f t="shared" si="4"/>
        <v>ﾚｽｷｭｰﾒﾄﾞﾚｰ100m</v>
      </c>
      <c r="X38" s="37" t="str">
        <f t="shared" si="15"/>
        <v>:.</v>
      </c>
      <c r="Y38" s="37" t="str">
        <f t="shared" si="5"/>
        <v>ﾏﾈｷﾝｷｬﾘｰ･
ｳｨｽﾞﾌｨﾝ
100m</v>
      </c>
      <c r="Z38" s="37" t="str">
        <f t="shared" si="16"/>
        <v>:.</v>
      </c>
      <c r="AA38" s="37" t="str">
        <f t="shared" si="6"/>
        <v>ﾏﾈｷﾝﾄｳ･
ｳｨｽﾞﾌｨﾝ
100m</v>
      </c>
      <c r="AB38" s="37" t="str">
        <f t="shared" si="17"/>
        <v>:.</v>
      </c>
      <c r="AC38" s="37" t="str">
        <f t="shared" si="7"/>
        <v>ｽｰﾊﾟｰﾗｲﾌｾｰﾊﾞｰ
200m</v>
      </c>
      <c r="AD38" s="37" t="str">
        <f t="shared" si="18"/>
        <v>:.</v>
      </c>
      <c r="AE38" s="37" t="e">
        <f>IF(AF38="","",#REF!)</f>
        <v>#REF!</v>
      </c>
      <c r="AF38" s="37" t="e">
        <f>IF(#REF!="","",#REF!)</f>
        <v>#REF!</v>
      </c>
      <c r="AG38" s="37"/>
      <c r="AH38" s="37"/>
      <c r="AI38" s="37"/>
      <c r="AJ38" s="37"/>
      <c r="AK38" s="37"/>
      <c r="AL38" s="37"/>
      <c r="AM38" s="37"/>
      <c r="AN38" s="57" t="s">
        <v>121</v>
      </c>
      <c r="AO38" s="219"/>
      <c r="AP38" s="220"/>
      <c r="AQ38" s="219"/>
      <c r="AR38" s="220"/>
      <c r="AS38" s="37" t="s">
        <v>28</v>
      </c>
      <c r="AT38" s="36"/>
      <c r="AU38" s="36"/>
      <c r="AV38" s="34"/>
      <c r="AW38" s="34"/>
      <c r="AX38" s="34"/>
      <c r="AY38" s="284"/>
      <c r="AZ38" s="37"/>
      <c r="BA38" s="34"/>
      <c r="BB38" s="34"/>
      <c r="BC38" s="35"/>
      <c r="BD38" s="37">
        <f>IF(BC38="","",DATEDIF(BC38,'様式 A-4（チーム情報・チームＰＲ）'!$G$2,"Y"))</f>
      </c>
      <c r="BE38" s="287"/>
      <c r="BF38" s="35"/>
      <c r="BG38" s="34"/>
      <c r="BH38" s="153"/>
      <c r="BI38" s="289"/>
      <c r="BJ38" s="309" t="s">
        <v>689</v>
      </c>
      <c r="BK38" s="290"/>
      <c r="BL38" s="309" t="s">
        <v>690</v>
      </c>
      <c r="BM38" s="291"/>
      <c r="BN38" s="289"/>
      <c r="BO38" s="309" t="s">
        <v>689</v>
      </c>
      <c r="BP38" s="290"/>
      <c r="BQ38" s="309" t="s">
        <v>690</v>
      </c>
      <c r="BR38" s="291"/>
      <c r="BS38" s="289"/>
      <c r="BT38" s="309" t="s">
        <v>689</v>
      </c>
      <c r="BU38" s="290"/>
      <c r="BV38" s="309" t="s">
        <v>690</v>
      </c>
      <c r="BW38" s="291"/>
      <c r="BX38" s="289"/>
      <c r="BY38" s="309" t="s">
        <v>689</v>
      </c>
      <c r="BZ38" s="290"/>
      <c r="CA38" s="309" t="s">
        <v>690</v>
      </c>
      <c r="CB38" s="291"/>
      <c r="CC38" s="289"/>
      <c r="CD38" s="309" t="s">
        <v>689</v>
      </c>
      <c r="CE38" s="290"/>
      <c r="CF38" s="309" t="s">
        <v>690</v>
      </c>
      <c r="CG38" s="291"/>
      <c r="CH38" s="289"/>
      <c r="CI38" s="309" t="s">
        <v>689</v>
      </c>
      <c r="CJ38" s="290"/>
      <c r="CK38" s="309" t="s">
        <v>690</v>
      </c>
      <c r="CL38" s="291"/>
      <c r="CM38" s="203"/>
      <c r="CN38" s="203"/>
      <c r="CO38" s="204"/>
      <c r="CP38" s="313" t="str">
        <f t="shared" si="19"/>
        <v>:.</v>
      </c>
      <c r="CQ38" s="313" t="str">
        <f t="shared" si="20"/>
        <v>:.</v>
      </c>
      <c r="CR38" s="313" t="str">
        <f t="shared" si="21"/>
        <v>:.</v>
      </c>
      <c r="CS38" s="313" t="str">
        <f t="shared" si="22"/>
        <v>:.</v>
      </c>
      <c r="CT38" s="313" t="str">
        <f t="shared" si="23"/>
        <v>:.</v>
      </c>
      <c r="CU38" s="313" t="str">
        <f t="shared" si="24"/>
        <v>:.</v>
      </c>
      <c r="CV38" s="314">
        <f t="shared" si="25"/>
        <v>1</v>
      </c>
      <c r="CW38" s="314">
        <f t="shared" si="60"/>
        <v>1</v>
      </c>
      <c r="CX38" s="314">
        <f t="shared" si="61"/>
        <v>1</v>
      </c>
      <c r="CY38" s="314">
        <f t="shared" si="62"/>
        <v>1</v>
      </c>
      <c r="CZ38" s="314">
        <f t="shared" si="63"/>
        <v>1</v>
      </c>
      <c r="DA38" s="314">
        <f t="shared" si="64"/>
        <v>1</v>
      </c>
      <c r="DB38" s="315">
        <f t="shared" si="28"/>
        <v>6</v>
      </c>
      <c r="DC38" s="37">
        <f t="shared" si="29"/>
        <v>0</v>
      </c>
      <c r="DD38" s="59">
        <f t="shared" si="8"/>
        <v>0</v>
      </c>
      <c r="DE38" s="59">
        <f t="shared" si="9"/>
        <v>0</v>
      </c>
      <c r="DG38" s="371">
        <f t="shared" si="30"/>
        <v>0</v>
      </c>
      <c r="DH38" s="371">
        <f t="shared" si="31"/>
        <v>0</v>
      </c>
      <c r="DI38" s="371">
        <f t="shared" si="32"/>
        <v>0</v>
      </c>
      <c r="DJ38" s="371">
        <f t="shared" si="33"/>
        <v>0</v>
      </c>
      <c r="DK38" s="371">
        <f t="shared" si="34"/>
        <v>0</v>
      </c>
      <c r="DL38" s="371">
        <f t="shared" si="35"/>
        <v>0</v>
      </c>
      <c r="DM38" s="371">
        <f t="shared" si="36"/>
        <v>0</v>
      </c>
      <c r="DN38" s="371">
        <f t="shared" si="37"/>
        <v>0</v>
      </c>
      <c r="DO38" s="371">
        <f t="shared" si="38"/>
        <v>0</v>
      </c>
      <c r="DP38" s="371">
        <f t="shared" si="39"/>
        <v>0</v>
      </c>
      <c r="DQ38" s="371">
        <f t="shared" si="40"/>
        <v>0</v>
      </c>
      <c r="DR38" s="371">
        <f t="shared" si="41"/>
        <v>0</v>
      </c>
      <c r="DS38" s="371">
        <f t="shared" si="42"/>
        <v>0</v>
      </c>
      <c r="DT38" s="371">
        <f t="shared" si="43"/>
        <v>0</v>
      </c>
      <c r="DU38" s="371">
        <f t="shared" si="44"/>
        <v>0</v>
      </c>
      <c r="DV38" s="371">
        <f t="shared" si="45"/>
        <v>0</v>
      </c>
      <c r="DW38" s="371">
        <f t="shared" si="46"/>
        <v>0</v>
      </c>
      <c r="DX38" s="371">
        <f t="shared" si="47"/>
        <v>0</v>
      </c>
      <c r="DY38" s="371">
        <f t="shared" si="48"/>
        <v>0</v>
      </c>
      <c r="DZ38" s="371">
        <f t="shared" si="49"/>
        <v>0</v>
      </c>
      <c r="EA38" s="371">
        <f t="shared" si="50"/>
        <v>0</v>
      </c>
      <c r="EB38" s="371">
        <f t="shared" si="51"/>
        <v>0</v>
      </c>
      <c r="EC38" s="371">
        <f t="shared" si="52"/>
        <v>0</v>
      </c>
      <c r="ED38" s="371">
        <f t="shared" si="53"/>
        <v>0</v>
      </c>
      <c r="EE38" s="371">
        <f t="shared" si="54"/>
        <v>0</v>
      </c>
      <c r="EF38" s="371">
        <f t="shared" si="55"/>
        <v>0</v>
      </c>
      <c r="EG38" s="371">
        <f t="shared" si="56"/>
        <v>0</v>
      </c>
      <c r="EH38" s="371">
        <f t="shared" si="57"/>
        <v>0</v>
      </c>
      <c r="EI38" s="371">
        <f t="shared" si="58"/>
        <v>0</v>
      </c>
      <c r="EJ38" s="371">
        <f t="shared" si="59"/>
        <v>0</v>
      </c>
      <c r="EK38" s="56" t="s">
        <v>724</v>
      </c>
    </row>
    <row r="39" spans="1:141" ht="54" customHeight="1">
      <c r="A39" s="37">
        <f>IF('JLA事務局用　※触らないで下さい'!$A$6="","",'JLA事務局用　※触らないで下さい'!$A$6)</f>
      </c>
      <c r="B39" s="171"/>
      <c r="C39" s="58">
        <f t="shared" si="0"/>
      </c>
      <c r="D39" s="58">
        <f t="shared" si="1"/>
      </c>
      <c r="E39" s="195">
        <f>'JLA事務局用　※触らないで下さい'!$B$6</f>
        <v>0</v>
      </c>
      <c r="F39" s="195">
        <f>'JLA事務局用　※触らないで下さい'!$C$6</f>
        <v>0</v>
      </c>
      <c r="G39" s="37" t="str">
        <f t="shared" si="27"/>
        <v>女</v>
      </c>
      <c r="H39" s="171" t="str">
        <f t="shared" si="10"/>
        <v>1900/01/00</v>
      </c>
      <c r="I39" s="37"/>
      <c r="J39" s="37">
        <f t="shared" si="11"/>
      </c>
      <c r="K39" s="37"/>
      <c r="L39" s="37"/>
      <c r="M39" s="57">
        <f t="shared" si="12"/>
      </c>
      <c r="N39" s="37" t="e">
        <f>JLA事務局用　※触らないで下さい!#REF!</f>
        <v>#REF!</v>
      </c>
      <c r="O39" s="37" t="e">
        <f>JLA事務局用　※触らないで下さい!#REF!</f>
        <v>#REF!</v>
      </c>
      <c r="P39" s="37"/>
      <c r="Q39" s="37"/>
      <c r="R39" s="37">
        <v>1</v>
      </c>
      <c r="S39" s="37" t="str">
        <f t="shared" si="2"/>
        <v>障害物ｽｲﾑ
200m</v>
      </c>
      <c r="T39" s="37" t="str">
        <f t="shared" si="13"/>
        <v>:.</v>
      </c>
      <c r="U39" s="37" t="str">
        <f t="shared" si="3"/>
        <v>ﾏﾈｷﾝｷｬﾘｰ
50m</v>
      </c>
      <c r="V39" s="37" t="str">
        <f t="shared" si="14"/>
        <v>:.</v>
      </c>
      <c r="W39" s="37" t="str">
        <f t="shared" si="4"/>
        <v>ﾚｽｷｭｰﾒﾄﾞﾚｰ100m</v>
      </c>
      <c r="X39" s="37" t="str">
        <f t="shared" si="15"/>
        <v>:.</v>
      </c>
      <c r="Y39" s="37" t="str">
        <f t="shared" si="5"/>
        <v>ﾏﾈｷﾝｷｬﾘｰ･
ｳｨｽﾞﾌｨﾝ
100m</v>
      </c>
      <c r="Z39" s="37" t="str">
        <f t="shared" si="16"/>
        <v>:.</v>
      </c>
      <c r="AA39" s="37" t="str">
        <f t="shared" si="6"/>
        <v>ﾏﾈｷﾝﾄｳ･
ｳｨｽﾞﾌｨﾝ
100m</v>
      </c>
      <c r="AB39" s="37" t="str">
        <f t="shared" si="17"/>
        <v>:.</v>
      </c>
      <c r="AC39" s="37" t="str">
        <f t="shared" si="7"/>
        <v>ｽｰﾊﾟｰﾗｲﾌｾｰﾊﾞｰ
200m</v>
      </c>
      <c r="AD39" s="37" t="str">
        <f t="shared" si="18"/>
        <v>:.</v>
      </c>
      <c r="AE39" s="37" t="e">
        <f>IF(AF39="","",#REF!)</f>
        <v>#REF!</v>
      </c>
      <c r="AF39" s="37" t="e">
        <f>IF(#REF!="","",#REF!)</f>
        <v>#REF!</v>
      </c>
      <c r="AG39" s="37"/>
      <c r="AH39" s="37"/>
      <c r="AI39" s="37"/>
      <c r="AJ39" s="37"/>
      <c r="AK39" s="37"/>
      <c r="AL39" s="37"/>
      <c r="AM39" s="37"/>
      <c r="AN39" s="57" t="s">
        <v>122</v>
      </c>
      <c r="AO39" s="219"/>
      <c r="AP39" s="220"/>
      <c r="AQ39" s="219"/>
      <c r="AR39" s="220"/>
      <c r="AS39" s="37" t="s">
        <v>28</v>
      </c>
      <c r="AT39" s="36"/>
      <c r="AU39" s="36"/>
      <c r="AV39" s="34"/>
      <c r="AW39" s="34"/>
      <c r="AX39" s="34"/>
      <c r="AY39" s="284"/>
      <c r="AZ39" s="37"/>
      <c r="BA39" s="34"/>
      <c r="BB39" s="34"/>
      <c r="BC39" s="35"/>
      <c r="BD39" s="37">
        <f>IF(BC39="","",DATEDIF(BC39,'様式 A-4（チーム情報・チームＰＲ）'!$G$2,"Y"))</f>
      </c>
      <c r="BE39" s="287"/>
      <c r="BF39" s="35"/>
      <c r="BG39" s="34"/>
      <c r="BH39" s="153"/>
      <c r="BI39" s="289"/>
      <c r="BJ39" s="309" t="s">
        <v>689</v>
      </c>
      <c r="BK39" s="290"/>
      <c r="BL39" s="309" t="s">
        <v>690</v>
      </c>
      <c r="BM39" s="291"/>
      <c r="BN39" s="289"/>
      <c r="BO39" s="309" t="s">
        <v>689</v>
      </c>
      <c r="BP39" s="290"/>
      <c r="BQ39" s="309" t="s">
        <v>690</v>
      </c>
      <c r="BR39" s="291"/>
      <c r="BS39" s="289"/>
      <c r="BT39" s="309" t="s">
        <v>689</v>
      </c>
      <c r="BU39" s="290"/>
      <c r="BV39" s="309" t="s">
        <v>690</v>
      </c>
      <c r="BW39" s="291"/>
      <c r="BX39" s="289"/>
      <c r="BY39" s="309" t="s">
        <v>689</v>
      </c>
      <c r="BZ39" s="290"/>
      <c r="CA39" s="309" t="s">
        <v>690</v>
      </c>
      <c r="CB39" s="291"/>
      <c r="CC39" s="289"/>
      <c r="CD39" s="309" t="s">
        <v>689</v>
      </c>
      <c r="CE39" s="290"/>
      <c r="CF39" s="309" t="s">
        <v>690</v>
      </c>
      <c r="CG39" s="291"/>
      <c r="CH39" s="289"/>
      <c r="CI39" s="309" t="s">
        <v>689</v>
      </c>
      <c r="CJ39" s="290"/>
      <c r="CK39" s="309" t="s">
        <v>690</v>
      </c>
      <c r="CL39" s="291"/>
      <c r="CM39" s="203"/>
      <c r="CN39" s="203"/>
      <c r="CO39" s="204"/>
      <c r="CP39" s="313" t="str">
        <f t="shared" si="19"/>
        <v>:.</v>
      </c>
      <c r="CQ39" s="313" t="str">
        <f t="shared" si="20"/>
        <v>:.</v>
      </c>
      <c r="CR39" s="313" t="str">
        <f t="shared" si="21"/>
        <v>:.</v>
      </c>
      <c r="CS39" s="313" t="str">
        <f t="shared" si="22"/>
        <v>:.</v>
      </c>
      <c r="CT39" s="313" t="str">
        <f t="shared" si="23"/>
        <v>:.</v>
      </c>
      <c r="CU39" s="313" t="str">
        <f t="shared" si="24"/>
        <v>:.</v>
      </c>
      <c r="CV39" s="314">
        <f t="shared" si="25"/>
        <v>1</v>
      </c>
      <c r="CW39" s="314">
        <f t="shared" si="60"/>
        <v>1</v>
      </c>
      <c r="CX39" s="314">
        <f t="shared" si="61"/>
        <v>1</v>
      </c>
      <c r="CY39" s="314">
        <f t="shared" si="62"/>
        <v>1</v>
      </c>
      <c r="CZ39" s="314">
        <f t="shared" si="63"/>
        <v>1</v>
      </c>
      <c r="DA39" s="314">
        <f t="shared" si="64"/>
        <v>1</v>
      </c>
      <c r="DB39" s="315">
        <f t="shared" si="28"/>
        <v>6</v>
      </c>
      <c r="DC39" s="37">
        <f t="shared" si="29"/>
        <v>0</v>
      </c>
      <c r="DD39" s="59">
        <f t="shared" si="8"/>
        <v>0</v>
      </c>
      <c r="DE39" s="59">
        <f t="shared" si="9"/>
        <v>0</v>
      </c>
      <c r="DG39" s="371">
        <f t="shared" si="30"/>
        <v>0</v>
      </c>
      <c r="DH39" s="371">
        <f t="shared" si="31"/>
        <v>0</v>
      </c>
      <c r="DI39" s="371">
        <f t="shared" si="32"/>
        <v>0</v>
      </c>
      <c r="DJ39" s="371">
        <f t="shared" si="33"/>
        <v>0</v>
      </c>
      <c r="DK39" s="371">
        <f t="shared" si="34"/>
        <v>0</v>
      </c>
      <c r="DL39" s="371">
        <f t="shared" si="35"/>
        <v>0</v>
      </c>
      <c r="DM39" s="371">
        <f t="shared" si="36"/>
        <v>0</v>
      </c>
      <c r="DN39" s="371">
        <f t="shared" si="37"/>
        <v>0</v>
      </c>
      <c r="DO39" s="371">
        <f t="shared" si="38"/>
        <v>0</v>
      </c>
      <c r="DP39" s="371">
        <f t="shared" si="39"/>
        <v>0</v>
      </c>
      <c r="DQ39" s="371">
        <f t="shared" si="40"/>
        <v>0</v>
      </c>
      <c r="DR39" s="371">
        <f t="shared" si="41"/>
        <v>0</v>
      </c>
      <c r="DS39" s="371">
        <f t="shared" si="42"/>
        <v>0</v>
      </c>
      <c r="DT39" s="371">
        <f t="shared" si="43"/>
        <v>0</v>
      </c>
      <c r="DU39" s="371">
        <f t="shared" si="44"/>
        <v>0</v>
      </c>
      <c r="DV39" s="371">
        <f t="shared" si="45"/>
        <v>0</v>
      </c>
      <c r="DW39" s="371">
        <f t="shared" si="46"/>
        <v>0</v>
      </c>
      <c r="DX39" s="371">
        <f t="shared" si="47"/>
        <v>0</v>
      </c>
      <c r="DY39" s="371">
        <f t="shared" si="48"/>
        <v>0</v>
      </c>
      <c r="DZ39" s="371">
        <f t="shared" si="49"/>
        <v>0</v>
      </c>
      <c r="EA39" s="371">
        <f t="shared" si="50"/>
        <v>0</v>
      </c>
      <c r="EB39" s="371">
        <f t="shared" si="51"/>
        <v>0</v>
      </c>
      <c r="EC39" s="371">
        <f t="shared" si="52"/>
        <v>0</v>
      </c>
      <c r="ED39" s="371">
        <f t="shared" si="53"/>
        <v>0</v>
      </c>
      <c r="EE39" s="371">
        <f t="shared" si="54"/>
        <v>0</v>
      </c>
      <c r="EF39" s="371">
        <f t="shared" si="55"/>
        <v>0</v>
      </c>
      <c r="EG39" s="371">
        <f t="shared" si="56"/>
        <v>0</v>
      </c>
      <c r="EH39" s="371">
        <f t="shared" si="57"/>
        <v>0</v>
      </c>
      <c r="EI39" s="371">
        <f t="shared" si="58"/>
        <v>0</v>
      </c>
      <c r="EJ39" s="371">
        <f t="shared" si="59"/>
        <v>0</v>
      </c>
      <c r="EK39" s="56" t="s">
        <v>725</v>
      </c>
    </row>
    <row r="40" spans="1:141" ht="54" customHeight="1">
      <c r="A40" s="37">
        <f>IF('JLA事務局用　※触らないで下さい'!$A$6="","",'JLA事務局用　※触らないで下さい'!$A$6)</f>
      </c>
      <c r="B40" s="171"/>
      <c r="C40" s="58">
        <f t="shared" si="0"/>
      </c>
      <c r="D40" s="58">
        <f t="shared" si="1"/>
      </c>
      <c r="E40" s="195">
        <f>'JLA事務局用　※触らないで下さい'!$B$6</f>
        <v>0</v>
      </c>
      <c r="F40" s="195">
        <f>'JLA事務局用　※触らないで下さい'!$C$6</f>
        <v>0</v>
      </c>
      <c r="G40" s="37" t="str">
        <f t="shared" si="27"/>
        <v>女</v>
      </c>
      <c r="H40" s="171" t="str">
        <f t="shared" si="10"/>
        <v>1900/01/00</v>
      </c>
      <c r="I40" s="37"/>
      <c r="J40" s="37">
        <f t="shared" si="11"/>
      </c>
      <c r="K40" s="37"/>
      <c r="L40" s="37"/>
      <c r="M40" s="57">
        <f t="shared" si="12"/>
      </c>
      <c r="N40" s="37" t="e">
        <f>JLA事務局用　※触らないで下さい!#REF!</f>
        <v>#REF!</v>
      </c>
      <c r="O40" s="37" t="e">
        <f>JLA事務局用　※触らないで下さい!#REF!</f>
        <v>#REF!</v>
      </c>
      <c r="P40" s="37"/>
      <c r="Q40" s="37"/>
      <c r="R40" s="37">
        <v>1</v>
      </c>
      <c r="S40" s="37" t="str">
        <f aca="true" t="shared" si="65" ref="S40:S99">IF(T40="","",$CP$7)</f>
        <v>障害物ｽｲﾑ
200m</v>
      </c>
      <c r="T40" s="37" t="str">
        <f t="shared" si="13"/>
        <v>:.</v>
      </c>
      <c r="U40" s="37" t="str">
        <f aca="true" t="shared" si="66" ref="U40:U99">IF(V40="","",$CQ$7)</f>
        <v>ﾏﾈｷﾝｷｬﾘｰ
50m</v>
      </c>
      <c r="V40" s="37" t="str">
        <f t="shared" si="14"/>
        <v>:.</v>
      </c>
      <c r="W40" s="37" t="str">
        <f aca="true" t="shared" si="67" ref="W40:W99">IF(X40="","",$CR$7)</f>
        <v>ﾚｽｷｭｰﾒﾄﾞﾚｰ100m</v>
      </c>
      <c r="X40" s="37" t="str">
        <f t="shared" si="15"/>
        <v>:.</v>
      </c>
      <c r="Y40" s="37" t="str">
        <f aca="true" t="shared" si="68" ref="Y40:Y99">IF(Z40="","",$CS$7)</f>
        <v>ﾏﾈｷﾝｷｬﾘｰ･
ｳｨｽﾞﾌｨﾝ
100m</v>
      </c>
      <c r="Z40" s="37" t="str">
        <f t="shared" si="16"/>
        <v>:.</v>
      </c>
      <c r="AA40" s="37" t="str">
        <f aca="true" t="shared" si="69" ref="AA40:AA99">IF(AB40="","",$CT$7)</f>
        <v>ﾏﾈｷﾝﾄｳ･
ｳｨｽﾞﾌｨﾝ
100m</v>
      </c>
      <c r="AB40" s="37" t="str">
        <f t="shared" si="17"/>
        <v>:.</v>
      </c>
      <c r="AC40" s="37" t="str">
        <f aca="true" t="shared" si="70" ref="AC40:AC99">IF(AD40="","",$CU$7)</f>
        <v>ｽｰﾊﾟｰﾗｲﾌｾｰﾊﾞｰ
200m</v>
      </c>
      <c r="AD40" s="37" t="str">
        <f t="shared" si="18"/>
        <v>:.</v>
      </c>
      <c r="AE40" s="37" t="e">
        <f>IF(AF40="","",#REF!)</f>
        <v>#REF!</v>
      </c>
      <c r="AF40" s="37" t="e">
        <f>IF(#REF!="","",#REF!)</f>
        <v>#REF!</v>
      </c>
      <c r="AG40" s="37"/>
      <c r="AH40" s="37"/>
      <c r="AI40" s="37"/>
      <c r="AJ40" s="37"/>
      <c r="AK40" s="37"/>
      <c r="AL40" s="37"/>
      <c r="AM40" s="37"/>
      <c r="AN40" s="57" t="s">
        <v>123</v>
      </c>
      <c r="AO40" s="219"/>
      <c r="AP40" s="220"/>
      <c r="AQ40" s="219"/>
      <c r="AR40" s="220"/>
      <c r="AS40" s="37" t="s">
        <v>28</v>
      </c>
      <c r="AT40" s="36"/>
      <c r="AU40" s="36"/>
      <c r="AV40" s="34"/>
      <c r="AW40" s="34"/>
      <c r="AX40" s="34"/>
      <c r="AY40" s="284"/>
      <c r="AZ40" s="37"/>
      <c r="BA40" s="34"/>
      <c r="BB40" s="34"/>
      <c r="BC40" s="35"/>
      <c r="BD40" s="37">
        <f>IF(BC40="","",DATEDIF(BC40,'様式 A-4（チーム情報・チームＰＲ）'!$G$2,"Y"))</f>
      </c>
      <c r="BE40" s="287"/>
      <c r="BF40" s="35"/>
      <c r="BG40" s="34"/>
      <c r="BH40" s="153"/>
      <c r="BI40" s="289"/>
      <c r="BJ40" s="309" t="s">
        <v>689</v>
      </c>
      <c r="BK40" s="290"/>
      <c r="BL40" s="309" t="s">
        <v>690</v>
      </c>
      <c r="BM40" s="291"/>
      <c r="BN40" s="289"/>
      <c r="BO40" s="309" t="s">
        <v>689</v>
      </c>
      <c r="BP40" s="290"/>
      <c r="BQ40" s="309" t="s">
        <v>690</v>
      </c>
      <c r="BR40" s="291"/>
      <c r="BS40" s="289"/>
      <c r="BT40" s="309" t="s">
        <v>689</v>
      </c>
      <c r="BU40" s="290"/>
      <c r="BV40" s="309" t="s">
        <v>690</v>
      </c>
      <c r="BW40" s="291"/>
      <c r="BX40" s="289"/>
      <c r="BY40" s="309" t="s">
        <v>689</v>
      </c>
      <c r="BZ40" s="290"/>
      <c r="CA40" s="309" t="s">
        <v>690</v>
      </c>
      <c r="CB40" s="291"/>
      <c r="CC40" s="289"/>
      <c r="CD40" s="309" t="s">
        <v>689</v>
      </c>
      <c r="CE40" s="290"/>
      <c r="CF40" s="309" t="s">
        <v>690</v>
      </c>
      <c r="CG40" s="291"/>
      <c r="CH40" s="289"/>
      <c r="CI40" s="309" t="s">
        <v>689</v>
      </c>
      <c r="CJ40" s="290"/>
      <c r="CK40" s="309" t="s">
        <v>690</v>
      </c>
      <c r="CL40" s="291"/>
      <c r="CM40" s="203"/>
      <c r="CN40" s="203"/>
      <c r="CO40" s="204"/>
      <c r="CP40" s="313" t="str">
        <f t="shared" si="19"/>
        <v>:.</v>
      </c>
      <c r="CQ40" s="313" t="str">
        <f t="shared" si="20"/>
        <v>:.</v>
      </c>
      <c r="CR40" s="313" t="str">
        <f t="shared" si="21"/>
        <v>:.</v>
      </c>
      <c r="CS40" s="313" t="str">
        <f t="shared" si="22"/>
        <v>:.</v>
      </c>
      <c r="CT40" s="313" t="str">
        <f t="shared" si="23"/>
        <v>:.</v>
      </c>
      <c r="CU40" s="313" t="str">
        <f t="shared" si="24"/>
        <v>:.</v>
      </c>
      <c r="CV40" s="314">
        <f t="shared" si="25"/>
        <v>1</v>
      </c>
      <c r="CW40" s="314">
        <f t="shared" si="60"/>
        <v>1</v>
      </c>
      <c r="CX40" s="314">
        <f t="shared" si="61"/>
        <v>1</v>
      </c>
      <c r="CY40" s="314">
        <f t="shared" si="62"/>
        <v>1</v>
      </c>
      <c r="CZ40" s="314">
        <f t="shared" si="63"/>
        <v>1</v>
      </c>
      <c r="DA40" s="314">
        <f t="shared" si="64"/>
        <v>1</v>
      </c>
      <c r="DB40" s="315">
        <f t="shared" si="28"/>
        <v>6</v>
      </c>
      <c r="DC40" s="37">
        <f t="shared" si="29"/>
        <v>0</v>
      </c>
      <c r="DD40" s="59">
        <f aca="true" t="shared" si="71" ref="DD40:DD71">IF(DC40&lt;=$EN$121,DC40,$EN$121)</f>
        <v>0</v>
      </c>
      <c r="DE40" s="59">
        <f aca="true" t="shared" si="72" ref="DE40:DE71">IF(DC40&lt;=$EN$121,0,DC40-$EN$121)</f>
        <v>0</v>
      </c>
      <c r="DG40" s="371">
        <f t="shared" si="30"/>
        <v>0</v>
      </c>
      <c r="DH40" s="371">
        <f t="shared" si="31"/>
        <v>0</v>
      </c>
      <c r="DI40" s="371">
        <f t="shared" si="32"/>
        <v>0</v>
      </c>
      <c r="DJ40" s="371">
        <f t="shared" si="33"/>
        <v>0</v>
      </c>
      <c r="DK40" s="371">
        <f t="shared" si="34"/>
        <v>0</v>
      </c>
      <c r="DL40" s="371">
        <f t="shared" si="35"/>
        <v>0</v>
      </c>
      <c r="DM40" s="371">
        <f t="shared" si="36"/>
        <v>0</v>
      </c>
      <c r="DN40" s="371">
        <f t="shared" si="37"/>
        <v>0</v>
      </c>
      <c r="DO40" s="371">
        <f t="shared" si="38"/>
        <v>0</v>
      </c>
      <c r="DP40" s="371">
        <f t="shared" si="39"/>
        <v>0</v>
      </c>
      <c r="DQ40" s="371">
        <f t="shared" si="40"/>
        <v>0</v>
      </c>
      <c r="DR40" s="371">
        <f t="shared" si="41"/>
        <v>0</v>
      </c>
      <c r="DS40" s="371">
        <f t="shared" si="42"/>
        <v>0</v>
      </c>
      <c r="DT40" s="371">
        <f t="shared" si="43"/>
        <v>0</v>
      </c>
      <c r="DU40" s="371">
        <f t="shared" si="44"/>
        <v>0</v>
      </c>
      <c r="DV40" s="371">
        <f t="shared" si="45"/>
        <v>0</v>
      </c>
      <c r="DW40" s="371">
        <f t="shared" si="46"/>
        <v>0</v>
      </c>
      <c r="DX40" s="371">
        <f t="shared" si="47"/>
        <v>0</v>
      </c>
      <c r="DY40" s="371">
        <f t="shared" si="48"/>
        <v>0</v>
      </c>
      <c r="DZ40" s="371">
        <f t="shared" si="49"/>
        <v>0</v>
      </c>
      <c r="EA40" s="371">
        <f t="shared" si="50"/>
        <v>0</v>
      </c>
      <c r="EB40" s="371">
        <f t="shared" si="51"/>
        <v>0</v>
      </c>
      <c r="EC40" s="371">
        <f t="shared" si="52"/>
        <v>0</v>
      </c>
      <c r="ED40" s="371">
        <f t="shared" si="53"/>
        <v>0</v>
      </c>
      <c r="EE40" s="371">
        <f t="shared" si="54"/>
        <v>0</v>
      </c>
      <c r="EF40" s="371">
        <f t="shared" si="55"/>
        <v>0</v>
      </c>
      <c r="EG40" s="371">
        <f t="shared" si="56"/>
        <v>0</v>
      </c>
      <c r="EH40" s="371">
        <f t="shared" si="57"/>
        <v>0</v>
      </c>
      <c r="EI40" s="371">
        <f t="shared" si="58"/>
        <v>0</v>
      </c>
      <c r="EJ40" s="371">
        <f t="shared" si="59"/>
        <v>0</v>
      </c>
      <c r="EK40" s="56" t="s">
        <v>726</v>
      </c>
    </row>
    <row r="41" spans="1:141" ht="54" customHeight="1">
      <c r="A41" s="37">
        <f>IF('JLA事務局用　※触らないで下さい'!$A$6="","",'JLA事務局用　※触らないで下さい'!$A$6)</f>
      </c>
      <c r="B41" s="171"/>
      <c r="C41" s="58">
        <f t="shared" si="0"/>
      </c>
      <c r="D41" s="58">
        <f t="shared" si="1"/>
      </c>
      <c r="E41" s="195">
        <f>'JLA事務局用　※触らないで下さい'!$B$6</f>
        <v>0</v>
      </c>
      <c r="F41" s="195">
        <f>'JLA事務局用　※触らないで下さい'!$C$6</f>
        <v>0</v>
      </c>
      <c r="G41" s="37" t="str">
        <f t="shared" si="27"/>
        <v>女</v>
      </c>
      <c r="H41" s="171" t="str">
        <f t="shared" si="10"/>
        <v>1900/01/00</v>
      </c>
      <c r="I41" s="37"/>
      <c r="J41" s="37">
        <f t="shared" si="11"/>
      </c>
      <c r="K41" s="37"/>
      <c r="L41" s="37"/>
      <c r="M41" s="57">
        <f t="shared" si="12"/>
      </c>
      <c r="N41" s="37" t="e">
        <f>JLA事務局用　※触らないで下さい!#REF!</f>
        <v>#REF!</v>
      </c>
      <c r="O41" s="37" t="e">
        <f>JLA事務局用　※触らないで下さい!#REF!</f>
        <v>#REF!</v>
      </c>
      <c r="P41" s="37"/>
      <c r="Q41" s="37"/>
      <c r="R41" s="37">
        <v>1</v>
      </c>
      <c r="S41" s="37" t="str">
        <f t="shared" si="65"/>
        <v>障害物ｽｲﾑ
200m</v>
      </c>
      <c r="T41" s="37" t="str">
        <f t="shared" si="13"/>
        <v>:.</v>
      </c>
      <c r="U41" s="37" t="str">
        <f t="shared" si="66"/>
        <v>ﾏﾈｷﾝｷｬﾘｰ
50m</v>
      </c>
      <c r="V41" s="37" t="str">
        <f t="shared" si="14"/>
        <v>:.</v>
      </c>
      <c r="W41" s="37" t="str">
        <f t="shared" si="67"/>
        <v>ﾚｽｷｭｰﾒﾄﾞﾚｰ100m</v>
      </c>
      <c r="X41" s="37" t="str">
        <f t="shared" si="15"/>
        <v>:.</v>
      </c>
      <c r="Y41" s="37" t="str">
        <f t="shared" si="68"/>
        <v>ﾏﾈｷﾝｷｬﾘｰ･
ｳｨｽﾞﾌｨﾝ
100m</v>
      </c>
      <c r="Z41" s="37" t="str">
        <f t="shared" si="16"/>
        <v>:.</v>
      </c>
      <c r="AA41" s="37" t="str">
        <f t="shared" si="69"/>
        <v>ﾏﾈｷﾝﾄｳ･
ｳｨｽﾞﾌｨﾝ
100m</v>
      </c>
      <c r="AB41" s="37" t="str">
        <f t="shared" si="17"/>
        <v>:.</v>
      </c>
      <c r="AC41" s="37" t="str">
        <f t="shared" si="70"/>
        <v>ｽｰﾊﾟｰﾗｲﾌｾｰﾊﾞｰ
200m</v>
      </c>
      <c r="AD41" s="37" t="str">
        <f t="shared" si="18"/>
        <v>:.</v>
      </c>
      <c r="AE41" s="37" t="e">
        <f>IF(AF41="","",#REF!)</f>
        <v>#REF!</v>
      </c>
      <c r="AF41" s="37" t="e">
        <f>IF(#REF!="","",#REF!)</f>
        <v>#REF!</v>
      </c>
      <c r="AG41" s="37"/>
      <c r="AH41" s="37"/>
      <c r="AI41" s="37"/>
      <c r="AJ41" s="37"/>
      <c r="AK41" s="37"/>
      <c r="AL41" s="37"/>
      <c r="AM41" s="37"/>
      <c r="AN41" s="57" t="s">
        <v>124</v>
      </c>
      <c r="AO41" s="219"/>
      <c r="AP41" s="220"/>
      <c r="AQ41" s="219"/>
      <c r="AR41" s="220"/>
      <c r="AS41" s="37" t="s">
        <v>28</v>
      </c>
      <c r="AT41" s="36"/>
      <c r="AU41" s="36"/>
      <c r="AV41" s="34"/>
      <c r="AW41" s="34"/>
      <c r="AX41" s="34"/>
      <c r="AY41" s="284"/>
      <c r="AZ41" s="37"/>
      <c r="BA41" s="34"/>
      <c r="BB41" s="34"/>
      <c r="BC41" s="35"/>
      <c r="BD41" s="37">
        <f>IF(BC41="","",DATEDIF(BC41,'様式 A-4（チーム情報・チームＰＲ）'!$G$2,"Y"))</f>
      </c>
      <c r="BE41" s="287"/>
      <c r="BF41" s="35"/>
      <c r="BG41" s="34"/>
      <c r="BH41" s="153"/>
      <c r="BI41" s="289"/>
      <c r="BJ41" s="309" t="s">
        <v>689</v>
      </c>
      <c r="BK41" s="290"/>
      <c r="BL41" s="309" t="s">
        <v>690</v>
      </c>
      <c r="BM41" s="291"/>
      <c r="BN41" s="289"/>
      <c r="BO41" s="309" t="s">
        <v>689</v>
      </c>
      <c r="BP41" s="290"/>
      <c r="BQ41" s="309" t="s">
        <v>690</v>
      </c>
      <c r="BR41" s="291"/>
      <c r="BS41" s="289"/>
      <c r="BT41" s="309" t="s">
        <v>689</v>
      </c>
      <c r="BU41" s="290"/>
      <c r="BV41" s="309" t="s">
        <v>690</v>
      </c>
      <c r="BW41" s="291"/>
      <c r="BX41" s="289"/>
      <c r="BY41" s="309" t="s">
        <v>689</v>
      </c>
      <c r="BZ41" s="290"/>
      <c r="CA41" s="309" t="s">
        <v>690</v>
      </c>
      <c r="CB41" s="291"/>
      <c r="CC41" s="289"/>
      <c r="CD41" s="309" t="s">
        <v>689</v>
      </c>
      <c r="CE41" s="290"/>
      <c r="CF41" s="309" t="s">
        <v>690</v>
      </c>
      <c r="CG41" s="291"/>
      <c r="CH41" s="289"/>
      <c r="CI41" s="309" t="s">
        <v>689</v>
      </c>
      <c r="CJ41" s="290"/>
      <c r="CK41" s="309" t="s">
        <v>690</v>
      </c>
      <c r="CL41" s="291"/>
      <c r="CM41" s="203"/>
      <c r="CN41" s="203"/>
      <c r="CO41" s="204"/>
      <c r="CP41" s="313" t="str">
        <f t="shared" si="19"/>
        <v>:.</v>
      </c>
      <c r="CQ41" s="313" t="str">
        <f t="shared" si="20"/>
        <v>:.</v>
      </c>
      <c r="CR41" s="313" t="str">
        <f t="shared" si="21"/>
        <v>:.</v>
      </c>
      <c r="CS41" s="313" t="str">
        <f t="shared" si="22"/>
        <v>:.</v>
      </c>
      <c r="CT41" s="313" t="str">
        <f t="shared" si="23"/>
        <v>:.</v>
      </c>
      <c r="CU41" s="313" t="str">
        <f t="shared" si="24"/>
        <v>:.</v>
      </c>
      <c r="CV41" s="314">
        <f t="shared" si="25"/>
        <v>1</v>
      </c>
      <c r="CW41" s="314">
        <f t="shared" si="60"/>
        <v>1</v>
      </c>
      <c r="CX41" s="314">
        <f t="shared" si="61"/>
        <v>1</v>
      </c>
      <c r="CY41" s="314">
        <f t="shared" si="62"/>
        <v>1</v>
      </c>
      <c r="CZ41" s="314">
        <f t="shared" si="63"/>
        <v>1</v>
      </c>
      <c r="DA41" s="314">
        <f t="shared" si="64"/>
        <v>1</v>
      </c>
      <c r="DB41" s="315">
        <f t="shared" si="28"/>
        <v>6</v>
      </c>
      <c r="DC41" s="37">
        <f t="shared" si="29"/>
        <v>0</v>
      </c>
      <c r="DD41" s="59">
        <f t="shared" si="71"/>
        <v>0</v>
      </c>
      <c r="DE41" s="59">
        <f t="shared" si="72"/>
        <v>0</v>
      </c>
      <c r="DG41" s="371">
        <f t="shared" si="30"/>
        <v>0</v>
      </c>
      <c r="DH41" s="371">
        <f t="shared" si="31"/>
        <v>0</v>
      </c>
      <c r="DI41" s="371">
        <f t="shared" si="32"/>
        <v>0</v>
      </c>
      <c r="DJ41" s="371">
        <f t="shared" si="33"/>
        <v>0</v>
      </c>
      <c r="DK41" s="371">
        <f t="shared" si="34"/>
        <v>0</v>
      </c>
      <c r="DL41" s="371">
        <f t="shared" si="35"/>
        <v>0</v>
      </c>
      <c r="DM41" s="371">
        <f t="shared" si="36"/>
        <v>0</v>
      </c>
      <c r="DN41" s="371">
        <f t="shared" si="37"/>
        <v>0</v>
      </c>
      <c r="DO41" s="371">
        <f t="shared" si="38"/>
        <v>0</v>
      </c>
      <c r="DP41" s="371">
        <f t="shared" si="39"/>
        <v>0</v>
      </c>
      <c r="DQ41" s="371">
        <f t="shared" si="40"/>
        <v>0</v>
      </c>
      <c r="DR41" s="371">
        <f t="shared" si="41"/>
        <v>0</v>
      </c>
      <c r="DS41" s="371">
        <f t="shared" si="42"/>
        <v>0</v>
      </c>
      <c r="DT41" s="371">
        <f t="shared" si="43"/>
        <v>0</v>
      </c>
      <c r="DU41" s="371">
        <f t="shared" si="44"/>
        <v>0</v>
      </c>
      <c r="DV41" s="371">
        <f t="shared" si="45"/>
        <v>0</v>
      </c>
      <c r="DW41" s="371">
        <f t="shared" si="46"/>
        <v>0</v>
      </c>
      <c r="DX41" s="371">
        <f t="shared" si="47"/>
        <v>0</v>
      </c>
      <c r="DY41" s="371">
        <f t="shared" si="48"/>
        <v>0</v>
      </c>
      <c r="DZ41" s="371">
        <f t="shared" si="49"/>
        <v>0</v>
      </c>
      <c r="EA41" s="371">
        <f t="shared" si="50"/>
        <v>0</v>
      </c>
      <c r="EB41" s="371">
        <f t="shared" si="51"/>
        <v>0</v>
      </c>
      <c r="EC41" s="371">
        <f t="shared" si="52"/>
        <v>0</v>
      </c>
      <c r="ED41" s="371">
        <f t="shared" si="53"/>
        <v>0</v>
      </c>
      <c r="EE41" s="371">
        <f t="shared" si="54"/>
        <v>0</v>
      </c>
      <c r="EF41" s="371">
        <f t="shared" si="55"/>
        <v>0</v>
      </c>
      <c r="EG41" s="371">
        <f t="shared" si="56"/>
        <v>0</v>
      </c>
      <c r="EH41" s="371">
        <f t="shared" si="57"/>
        <v>0</v>
      </c>
      <c r="EI41" s="371">
        <f t="shared" si="58"/>
        <v>0</v>
      </c>
      <c r="EJ41" s="371">
        <f t="shared" si="59"/>
        <v>0</v>
      </c>
      <c r="EK41" s="56" t="s">
        <v>727</v>
      </c>
    </row>
    <row r="42" spans="1:141" ht="54" customHeight="1">
      <c r="A42" s="37">
        <f>IF('JLA事務局用　※触らないで下さい'!$A$6="","",'JLA事務局用　※触らないで下さい'!$A$6)</f>
      </c>
      <c r="B42" s="171"/>
      <c r="C42" s="58">
        <f t="shared" si="0"/>
      </c>
      <c r="D42" s="58">
        <f t="shared" si="1"/>
      </c>
      <c r="E42" s="195">
        <f>'JLA事務局用　※触らないで下さい'!$B$6</f>
        <v>0</v>
      </c>
      <c r="F42" s="195">
        <f>'JLA事務局用　※触らないで下さい'!$C$6</f>
        <v>0</v>
      </c>
      <c r="G42" s="37" t="str">
        <f t="shared" si="27"/>
        <v>女</v>
      </c>
      <c r="H42" s="171" t="str">
        <f t="shared" si="10"/>
        <v>1900/01/00</v>
      </c>
      <c r="I42" s="37"/>
      <c r="J42" s="37">
        <f t="shared" si="11"/>
      </c>
      <c r="K42" s="37"/>
      <c r="L42" s="37"/>
      <c r="M42" s="57">
        <f t="shared" si="12"/>
      </c>
      <c r="N42" s="37" t="e">
        <f>JLA事務局用　※触らないで下さい!#REF!</f>
        <v>#REF!</v>
      </c>
      <c r="O42" s="37" t="e">
        <f>JLA事務局用　※触らないで下さい!#REF!</f>
        <v>#REF!</v>
      </c>
      <c r="P42" s="37"/>
      <c r="Q42" s="37"/>
      <c r="R42" s="37">
        <v>1</v>
      </c>
      <c r="S42" s="37" t="str">
        <f t="shared" si="65"/>
        <v>障害物ｽｲﾑ
200m</v>
      </c>
      <c r="T42" s="37" t="str">
        <f t="shared" si="13"/>
        <v>:.</v>
      </c>
      <c r="U42" s="37" t="str">
        <f t="shared" si="66"/>
        <v>ﾏﾈｷﾝｷｬﾘｰ
50m</v>
      </c>
      <c r="V42" s="37" t="str">
        <f t="shared" si="14"/>
        <v>:.</v>
      </c>
      <c r="W42" s="37" t="str">
        <f t="shared" si="67"/>
        <v>ﾚｽｷｭｰﾒﾄﾞﾚｰ100m</v>
      </c>
      <c r="X42" s="37" t="str">
        <f t="shared" si="15"/>
        <v>:.</v>
      </c>
      <c r="Y42" s="37" t="str">
        <f t="shared" si="68"/>
        <v>ﾏﾈｷﾝｷｬﾘｰ･
ｳｨｽﾞﾌｨﾝ
100m</v>
      </c>
      <c r="Z42" s="37" t="str">
        <f t="shared" si="16"/>
        <v>:.</v>
      </c>
      <c r="AA42" s="37" t="str">
        <f t="shared" si="69"/>
        <v>ﾏﾈｷﾝﾄｳ･
ｳｨｽﾞﾌｨﾝ
100m</v>
      </c>
      <c r="AB42" s="37" t="str">
        <f t="shared" si="17"/>
        <v>:.</v>
      </c>
      <c r="AC42" s="37" t="str">
        <f t="shared" si="70"/>
        <v>ｽｰﾊﾟｰﾗｲﾌｾｰﾊﾞｰ
200m</v>
      </c>
      <c r="AD42" s="37" t="str">
        <f t="shared" si="18"/>
        <v>:.</v>
      </c>
      <c r="AE42" s="37" t="e">
        <f>IF(AF42="","",#REF!)</f>
        <v>#REF!</v>
      </c>
      <c r="AF42" s="37" t="e">
        <f>IF(#REF!="","",#REF!)</f>
        <v>#REF!</v>
      </c>
      <c r="AG42" s="37"/>
      <c r="AH42" s="37"/>
      <c r="AI42" s="37"/>
      <c r="AJ42" s="37"/>
      <c r="AK42" s="37"/>
      <c r="AL42" s="37"/>
      <c r="AM42" s="37"/>
      <c r="AN42" s="57" t="s">
        <v>125</v>
      </c>
      <c r="AO42" s="219"/>
      <c r="AP42" s="220"/>
      <c r="AQ42" s="219"/>
      <c r="AR42" s="220"/>
      <c r="AS42" s="37" t="s">
        <v>28</v>
      </c>
      <c r="AT42" s="36"/>
      <c r="AU42" s="36"/>
      <c r="AV42" s="34"/>
      <c r="AW42" s="34"/>
      <c r="AX42" s="34"/>
      <c r="AY42" s="284"/>
      <c r="AZ42" s="37"/>
      <c r="BA42" s="34"/>
      <c r="BB42" s="34"/>
      <c r="BC42" s="35"/>
      <c r="BD42" s="37">
        <f>IF(BC42="","",DATEDIF(BC42,'様式 A-4（チーム情報・チームＰＲ）'!$G$2,"Y"))</f>
      </c>
      <c r="BE42" s="287"/>
      <c r="BF42" s="35"/>
      <c r="BG42" s="34"/>
      <c r="BH42" s="153"/>
      <c r="BI42" s="289"/>
      <c r="BJ42" s="309" t="s">
        <v>689</v>
      </c>
      <c r="BK42" s="290"/>
      <c r="BL42" s="309" t="s">
        <v>690</v>
      </c>
      <c r="BM42" s="291"/>
      <c r="BN42" s="289"/>
      <c r="BO42" s="309" t="s">
        <v>689</v>
      </c>
      <c r="BP42" s="290"/>
      <c r="BQ42" s="309" t="s">
        <v>690</v>
      </c>
      <c r="BR42" s="291"/>
      <c r="BS42" s="289"/>
      <c r="BT42" s="309" t="s">
        <v>689</v>
      </c>
      <c r="BU42" s="290"/>
      <c r="BV42" s="309" t="s">
        <v>690</v>
      </c>
      <c r="BW42" s="291"/>
      <c r="BX42" s="289"/>
      <c r="BY42" s="309" t="s">
        <v>689</v>
      </c>
      <c r="BZ42" s="290"/>
      <c r="CA42" s="309" t="s">
        <v>690</v>
      </c>
      <c r="CB42" s="291"/>
      <c r="CC42" s="289"/>
      <c r="CD42" s="309" t="s">
        <v>689</v>
      </c>
      <c r="CE42" s="290"/>
      <c r="CF42" s="309" t="s">
        <v>690</v>
      </c>
      <c r="CG42" s="291"/>
      <c r="CH42" s="289"/>
      <c r="CI42" s="309" t="s">
        <v>689</v>
      </c>
      <c r="CJ42" s="290"/>
      <c r="CK42" s="309" t="s">
        <v>690</v>
      </c>
      <c r="CL42" s="291"/>
      <c r="CM42" s="203"/>
      <c r="CN42" s="203"/>
      <c r="CO42" s="204"/>
      <c r="CP42" s="313" t="str">
        <f aca="true" t="shared" si="73" ref="CP42:CP99">BI42&amp;":"&amp;BK42&amp;"."&amp;BM42</f>
        <v>:.</v>
      </c>
      <c r="CQ42" s="313" t="str">
        <f aca="true" t="shared" si="74" ref="CQ42:CQ99">BN42&amp;":"&amp;BP42&amp;"."&amp;BR42</f>
        <v>:.</v>
      </c>
      <c r="CR42" s="313" t="str">
        <f aca="true" t="shared" si="75" ref="CR42:CR99">BS42&amp;":"&amp;BU42&amp;"."&amp;BW42</f>
        <v>:.</v>
      </c>
      <c r="CS42" s="313" t="str">
        <f aca="true" t="shared" si="76" ref="CS42:CS99">BX42&amp;":"&amp;BZ42&amp;"."&amp;CB42</f>
        <v>:.</v>
      </c>
      <c r="CT42" s="313" t="str">
        <f aca="true" t="shared" si="77" ref="CT42:CT99">CC42&amp;":"&amp;CE42&amp;"."&amp;CG42</f>
        <v>:.</v>
      </c>
      <c r="CU42" s="313" t="str">
        <f aca="true" t="shared" si="78" ref="CU42:CU99">CH42&amp;":"&amp;CJ42&amp;"."&amp;CL42</f>
        <v>:.</v>
      </c>
      <c r="CV42" s="314">
        <f aca="true" t="shared" si="79" ref="CV42:CV58">COUNTIF(CP42,":.")</f>
        <v>1</v>
      </c>
      <c r="CW42" s="314">
        <f t="shared" si="60"/>
        <v>1</v>
      </c>
      <c r="CX42" s="314">
        <f t="shared" si="61"/>
        <v>1</v>
      </c>
      <c r="CY42" s="314">
        <f t="shared" si="62"/>
        <v>1</v>
      </c>
      <c r="CZ42" s="314">
        <f t="shared" si="63"/>
        <v>1</v>
      </c>
      <c r="DA42" s="314">
        <f t="shared" si="64"/>
        <v>1</v>
      </c>
      <c r="DB42" s="315">
        <f t="shared" si="28"/>
        <v>6</v>
      </c>
      <c r="DC42" s="37">
        <f t="shared" si="29"/>
        <v>0</v>
      </c>
      <c r="DD42" s="59">
        <f t="shared" si="71"/>
        <v>0</v>
      </c>
      <c r="DE42" s="59">
        <f t="shared" si="72"/>
        <v>0</v>
      </c>
      <c r="DG42" s="371">
        <f t="shared" si="30"/>
        <v>0</v>
      </c>
      <c r="DH42" s="371">
        <f t="shared" si="31"/>
        <v>0</v>
      </c>
      <c r="DI42" s="371">
        <f t="shared" si="32"/>
        <v>0</v>
      </c>
      <c r="DJ42" s="371">
        <f t="shared" si="33"/>
        <v>0</v>
      </c>
      <c r="DK42" s="371">
        <f t="shared" si="34"/>
        <v>0</v>
      </c>
      <c r="DL42" s="371">
        <f t="shared" si="35"/>
        <v>0</v>
      </c>
      <c r="DM42" s="371">
        <f t="shared" si="36"/>
        <v>0</v>
      </c>
      <c r="DN42" s="371">
        <f t="shared" si="37"/>
        <v>0</v>
      </c>
      <c r="DO42" s="371">
        <f t="shared" si="38"/>
        <v>0</v>
      </c>
      <c r="DP42" s="371">
        <f t="shared" si="39"/>
        <v>0</v>
      </c>
      <c r="DQ42" s="371">
        <f t="shared" si="40"/>
        <v>0</v>
      </c>
      <c r="DR42" s="371">
        <f t="shared" si="41"/>
        <v>0</v>
      </c>
      <c r="DS42" s="371">
        <f t="shared" si="42"/>
        <v>0</v>
      </c>
      <c r="DT42" s="371">
        <f t="shared" si="43"/>
        <v>0</v>
      </c>
      <c r="DU42" s="371">
        <f t="shared" si="44"/>
        <v>0</v>
      </c>
      <c r="DV42" s="371">
        <f t="shared" si="45"/>
        <v>0</v>
      </c>
      <c r="DW42" s="371">
        <f t="shared" si="46"/>
        <v>0</v>
      </c>
      <c r="DX42" s="371">
        <f t="shared" si="47"/>
        <v>0</v>
      </c>
      <c r="DY42" s="371">
        <f t="shared" si="48"/>
        <v>0</v>
      </c>
      <c r="DZ42" s="371">
        <f t="shared" si="49"/>
        <v>0</v>
      </c>
      <c r="EA42" s="371">
        <f t="shared" si="50"/>
        <v>0</v>
      </c>
      <c r="EB42" s="371">
        <f t="shared" si="51"/>
        <v>0</v>
      </c>
      <c r="EC42" s="371">
        <f t="shared" si="52"/>
        <v>0</v>
      </c>
      <c r="ED42" s="371">
        <f t="shared" si="53"/>
        <v>0</v>
      </c>
      <c r="EE42" s="371">
        <f t="shared" si="54"/>
        <v>0</v>
      </c>
      <c r="EF42" s="371">
        <f t="shared" si="55"/>
        <v>0</v>
      </c>
      <c r="EG42" s="371">
        <f t="shared" si="56"/>
        <v>0</v>
      </c>
      <c r="EH42" s="371">
        <f t="shared" si="57"/>
        <v>0</v>
      </c>
      <c r="EI42" s="371">
        <f t="shared" si="58"/>
        <v>0</v>
      </c>
      <c r="EJ42" s="371">
        <f t="shared" si="59"/>
        <v>0</v>
      </c>
      <c r="EK42" s="56" t="s">
        <v>728</v>
      </c>
    </row>
    <row r="43" spans="1:141" ht="54" customHeight="1">
      <c r="A43" s="37">
        <f>IF('JLA事務局用　※触らないで下さい'!$A$6="","",'JLA事務局用　※触らないで下さい'!$A$6)</f>
      </c>
      <c r="B43" s="171"/>
      <c r="C43" s="58">
        <f t="shared" si="0"/>
      </c>
      <c r="D43" s="58">
        <f t="shared" si="1"/>
      </c>
      <c r="E43" s="195">
        <f>'JLA事務局用　※触らないで下さい'!$B$6</f>
        <v>0</v>
      </c>
      <c r="F43" s="195">
        <f>'JLA事務局用　※触らないで下さい'!$C$6</f>
        <v>0</v>
      </c>
      <c r="G43" s="37" t="str">
        <f t="shared" si="27"/>
        <v>女</v>
      </c>
      <c r="H43" s="171" t="str">
        <f t="shared" si="10"/>
        <v>1900/01/00</v>
      </c>
      <c r="I43" s="37"/>
      <c r="J43" s="37">
        <f t="shared" si="11"/>
      </c>
      <c r="K43" s="37"/>
      <c r="L43" s="37"/>
      <c r="M43" s="57">
        <f t="shared" si="12"/>
      </c>
      <c r="N43" s="37" t="e">
        <f>JLA事務局用　※触らないで下さい!#REF!</f>
        <v>#REF!</v>
      </c>
      <c r="O43" s="37" t="e">
        <f>JLA事務局用　※触らないで下さい!#REF!</f>
        <v>#REF!</v>
      </c>
      <c r="P43" s="37"/>
      <c r="Q43" s="37"/>
      <c r="R43" s="37">
        <v>1</v>
      </c>
      <c r="S43" s="37" t="str">
        <f t="shared" si="65"/>
        <v>障害物ｽｲﾑ
200m</v>
      </c>
      <c r="T43" s="37" t="str">
        <f t="shared" si="13"/>
        <v>:.</v>
      </c>
      <c r="U43" s="37" t="str">
        <f t="shared" si="66"/>
        <v>ﾏﾈｷﾝｷｬﾘｰ
50m</v>
      </c>
      <c r="V43" s="37" t="str">
        <f t="shared" si="14"/>
        <v>:.</v>
      </c>
      <c r="W43" s="37" t="str">
        <f t="shared" si="67"/>
        <v>ﾚｽｷｭｰﾒﾄﾞﾚｰ100m</v>
      </c>
      <c r="X43" s="37" t="str">
        <f t="shared" si="15"/>
        <v>:.</v>
      </c>
      <c r="Y43" s="37" t="str">
        <f t="shared" si="68"/>
        <v>ﾏﾈｷﾝｷｬﾘｰ･
ｳｨｽﾞﾌｨﾝ
100m</v>
      </c>
      <c r="Z43" s="37" t="str">
        <f t="shared" si="16"/>
        <v>:.</v>
      </c>
      <c r="AA43" s="37" t="str">
        <f t="shared" si="69"/>
        <v>ﾏﾈｷﾝﾄｳ･
ｳｨｽﾞﾌｨﾝ
100m</v>
      </c>
      <c r="AB43" s="37" t="str">
        <f t="shared" si="17"/>
        <v>:.</v>
      </c>
      <c r="AC43" s="37" t="str">
        <f t="shared" si="70"/>
        <v>ｽｰﾊﾟｰﾗｲﾌｾｰﾊﾞｰ
200m</v>
      </c>
      <c r="AD43" s="37" t="str">
        <f t="shared" si="18"/>
        <v>:.</v>
      </c>
      <c r="AE43" s="37" t="e">
        <f>IF(AF43="","",#REF!)</f>
        <v>#REF!</v>
      </c>
      <c r="AF43" s="37" t="e">
        <f>IF(#REF!="","",#REF!)</f>
        <v>#REF!</v>
      </c>
      <c r="AG43" s="37"/>
      <c r="AH43" s="37"/>
      <c r="AI43" s="37"/>
      <c r="AJ43" s="37"/>
      <c r="AK43" s="37"/>
      <c r="AL43" s="37"/>
      <c r="AM43" s="37"/>
      <c r="AN43" s="57" t="s">
        <v>126</v>
      </c>
      <c r="AO43" s="219"/>
      <c r="AP43" s="220"/>
      <c r="AQ43" s="219"/>
      <c r="AR43" s="220"/>
      <c r="AS43" s="37" t="s">
        <v>28</v>
      </c>
      <c r="AT43" s="36"/>
      <c r="AU43" s="36"/>
      <c r="AV43" s="34"/>
      <c r="AW43" s="34"/>
      <c r="AX43" s="34"/>
      <c r="AY43" s="284"/>
      <c r="AZ43" s="37"/>
      <c r="BA43" s="34"/>
      <c r="BB43" s="34"/>
      <c r="BC43" s="35"/>
      <c r="BD43" s="37">
        <f>IF(BC43="","",DATEDIF(BC43,'様式 A-4（チーム情報・チームＰＲ）'!$G$2,"Y"))</f>
      </c>
      <c r="BE43" s="287"/>
      <c r="BF43" s="35"/>
      <c r="BG43" s="34"/>
      <c r="BH43" s="153"/>
      <c r="BI43" s="289"/>
      <c r="BJ43" s="309" t="s">
        <v>689</v>
      </c>
      <c r="BK43" s="290"/>
      <c r="BL43" s="309" t="s">
        <v>690</v>
      </c>
      <c r="BM43" s="291"/>
      <c r="BN43" s="289"/>
      <c r="BO43" s="309" t="s">
        <v>689</v>
      </c>
      <c r="BP43" s="290"/>
      <c r="BQ43" s="309" t="s">
        <v>690</v>
      </c>
      <c r="BR43" s="291"/>
      <c r="BS43" s="289"/>
      <c r="BT43" s="309" t="s">
        <v>689</v>
      </c>
      <c r="BU43" s="290"/>
      <c r="BV43" s="309" t="s">
        <v>690</v>
      </c>
      <c r="BW43" s="291"/>
      <c r="BX43" s="289"/>
      <c r="BY43" s="309" t="s">
        <v>689</v>
      </c>
      <c r="BZ43" s="290"/>
      <c r="CA43" s="309" t="s">
        <v>690</v>
      </c>
      <c r="CB43" s="291"/>
      <c r="CC43" s="289"/>
      <c r="CD43" s="309" t="s">
        <v>689</v>
      </c>
      <c r="CE43" s="290"/>
      <c r="CF43" s="309" t="s">
        <v>690</v>
      </c>
      <c r="CG43" s="291"/>
      <c r="CH43" s="289"/>
      <c r="CI43" s="309" t="s">
        <v>689</v>
      </c>
      <c r="CJ43" s="290"/>
      <c r="CK43" s="309" t="s">
        <v>690</v>
      </c>
      <c r="CL43" s="291"/>
      <c r="CM43" s="203"/>
      <c r="CN43" s="203"/>
      <c r="CO43" s="204"/>
      <c r="CP43" s="313" t="str">
        <f t="shared" si="73"/>
        <v>:.</v>
      </c>
      <c r="CQ43" s="313" t="str">
        <f t="shared" si="74"/>
        <v>:.</v>
      </c>
      <c r="CR43" s="313" t="str">
        <f t="shared" si="75"/>
        <v>:.</v>
      </c>
      <c r="CS43" s="313" t="str">
        <f t="shared" si="76"/>
        <v>:.</v>
      </c>
      <c r="CT43" s="313" t="str">
        <f t="shared" si="77"/>
        <v>:.</v>
      </c>
      <c r="CU43" s="313" t="str">
        <f t="shared" si="78"/>
        <v>:.</v>
      </c>
      <c r="CV43" s="314">
        <f t="shared" si="79"/>
        <v>1</v>
      </c>
      <c r="CW43" s="314">
        <f t="shared" si="60"/>
        <v>1</v>
      </c>
      <c r="CX43" s="314">
        <f t="shared" si="61"/>
        <v>1</v>
      </c>
      <c r="CY43" s="314">
        <f t="shared" si="62"/>
        <v>1</v>
      </c>
      <c r="CZ43" s="314">
        <f t="shared" si="63"/>
        <v>1</v>
      </c>
      <c r="DA43" s="314">
        <f t="shared" si="64"/>
        <v>1</v>
      </c>
      <c r="DB43" s="315">
        <f t="shared" si="28"/>
        <v>6</v>
      </c>
      <c r="DC43" s="37">
        <f t="shared" si="29"/>
        <v>0</v>
      </c>
      <c r="DD43" s="59">
        <f t="shared" si="71"/>
        <v>0</v>
      </c>
      <c r="DE43" s="59">
        <f t="shared" si="72"/>
        <v>0</v>
      </c>
      <c r="DG43" s="371">
        <f t="shared" si="30"/>
        <v>0</v>
      </c>
      <c r="DH43" s="371">
        <f t="shared" si="31"/>
        <v>0</v>
      </c>
      <c r="DI43" s="371">
        <f t="shared" si="32"/>
        <v>0</v>
      </c>
      <c r="DJ43" s="371">
        <f t="shared" si="33"/>
        <v>0</v>
      </c>
      <c r="DK43" s="371">
        <f t="shared" si="34"/>
        <v>0</v>
      </c>
      <c r="DL43" s="371">
        <f t="shared" si="35"/>
        <v>0</v>
      </c>
      <c r="DM43" s="371">
        <f t="shared" si="36"/>
        <v>0</v>
      </c>
      <c r="DN43" s="371">
        <f t="shared" si="37"/>
        <v>0</v>
      </c>
      <c r="DO43" s="371">
        <f t="shared" si="38"/>
        <v>0</v>
      </c>
      <c r="DP43" s="371">
        <f t="shared" si="39"/>
        <v>0</v>
      </c>
      <c r="DQ43" s="371">
        <f t="shared" si="40"/>
        <v>0</v>
      </c>
      <c r="DR43" s="371">
        <f t="shared" si="41"/>
        <v>0</v>
      </c>
      <c r="DS43" s="371">
        <f t="shared" si="42"/>
        <v>0</v>
      </c>
      <c r="DT43" s="371">
        <f t="shared" si="43"/>
        <v>0</v>
      </c>
      <c r="DU43" s="371">
        <f t="shared" si="44"/>
        <v>0</v>
      </c>
      <c r="DV43" s="371">
        <f t="shared" si="45"/>
        <v>0</v>
      </c>
      <c r="DW43" s="371">
        <f t="shared" si="46"/>
        <v>0</v>
      </c>
      <c r="DX43" s="371">
        <f t="shared" si="47"/>
        <v>0</v>
      </c>
      <c r="DY43" s="371">
        <f t="shared" si="48"/>
        <v>0</v>
      </c>
      <c r="DZ43" s="371">
        <f t="shared" si="49"/>
        <v>0</v>
      </c>
      <c r="EA43" s="371">
        <f t="shared" si="50"/>
        <v>0</v>
      </c>
      <c r="EB43" s="371">
        <f t="shared" si="51"/>
        <v>0</v>
      </c>
      <c r="EC43" s="371">
        <f t="shared" si="52"/>
        <v>0</v>
      </c>
      <c r="ED43" s="371">
        <f t="shared" si="53"/>
        <v>0</v>
      </c>
      <c r="EE43" s="371">
        <f t="shared" si="54"/>
        <v>0</v>
      </c>
      <c r="EF43" s="371">
        <f t="shared" si="55"/>
        <v>0</v>
      </c>
      <c r="EG43" s="371">
        <f t="shared" si="56"/>
        <v>0</v>
      </c>
      <c r="EH43" s="371">
        <f t="shared" si="57"/>
        <v>0</v>
      </c>
      <c r="EI43" s="371">
        <f t="shared" si="58"/>
        <v>0</v>
      </c>
      <c r="EJ43" s="371">
        <f t="shared" si="59"/>
        <v>0</v>
      </c>
      <c r="EK43" s="56" t="s">
        <v>729</v>
      </c>
    </row>
    <row r="44" spans="1:141" ht="54" customHeight="1">
      <c r="A44" s="37">
        <f>IF('JLA事務局用　※触らないで下さい'!$A$6="","",'JLA事務局用　※触らないで下さい'!$A$6)</f>
      </c>
      <c r="B44" s="171"/>
      <c r="C44" s="58">
        <f t="shared" si="0"/>
      </c>
      <c r="D44" s="58">
        <f t="shared" si="1"/>
      </c>
      <c r="E44" s="195">
        <f>'JLA事務局用　※触らないで下さい'!$B$6</f>
        <v>0</v>
      </c>
      <c r="F44" s="195">
        <f>'JLA事務局用　※触らないで下さい'!$C$6</f>
        <v>0</v>
      </c>
      <c r="G44" s="37" t="str">
        <f t="shared" si="27"/>
        <v>女</v>
      </c>
      <c r="H44" s="171" t="str">
        <f t="shared" si="10"/>
        <v>1900/01/00</v>
      </c>
      <c r="I44" s="37"/>
      <c r="J44" s="37">
        <f t="shared" si="11"/>
      </c>
      <c r="K44" s="37"/>
      <c r="L44" s="37"/>
      <c r="M44" s="57">
        <f t="shared" si="12"/>
      </c>
      <c r="N44" s="37" t="e">
        <f>JLA事務局用　※触らないで下さい!#REF!</f>
        <v>#REF!</v>
      </c>
      <c r="O44" s="37" t="e">
        <f>JLA事務局用　※触らないで下さい!#REF!</f>
        <v>#REF!</v>
      </c>
      <c r="P44" s="37"/>
      <c r="Q44" s="37"/>
      <c r="R44" s="37">
        <v>1</v>
      </c>
      <c r="S44" s="37" t="str">
        <f t="shared" si="65"/>
        <v>障害物ｽｲﾑ
200m</v>
      </c>
      <c r="T44" s="37" t="str">
        <f t="shared" si="13"/>
        <v>:.</v>
      </c>
      <c r="U44" s="37" t="str">
        <f t="shared" si="66"/>
        <v>ﾏﾈｷﾝｷｬﾘｰ
50m</v>
      </c>
      <c r="V44" s="37" t="str">
        <f t="shared" si="14"/>
        <v>:.</v>
      </c>
      <c r="W44" s="37" t="str">
        <f t="shared" si="67"/>
        <v>ﾚｽｷｭｰﾒﾄﾞﾚｰ100m</v>
      </c>
      <c r="X44" s="37" t="str">
        <f t="shared" si="15"/>
        <v>:.</v>
      </c>
      <c r="Y44" s="37" t="str">
        <f t="shared" si="68"/>
        <v>ﾏﾈｷﾝｷｬﾘｰ･
ｳｨｽﾞﾌｨﾝ
100m</v>
      </c>
      <c r="Z44" s="37" t="str">
        <f t="shared" si="16"/>
        <v>:.</v>
      </c>
      <c r="AA44" s="37" t="str">
        <f t="shared" si="69"/>
        <v>ﾏﾈｷﾝﾄｳ･
ｳｨｽﾞﾌｨﾝ
100m</v>
      </c>
      <c r="AB44" s="37" t="str">
        <f t="shared" si="17"/>
        <v>:.</v>
      </c>
      <c r="AC44" s="37" t="str">
        <f t="shared" si="70"/>
        <v>ｽｰﾊﾟｰﾗｲﾌｾｰﾊﾞｰ
200m</v>
      </c>
      <c r="AD44" s="37" t="str">
        <f t="shared" si="18"/>
        <v>:.</v>
      </c>
      <c r="AE44" s="37" t="e">
        <f>IF(AF44="","",#REF!)</f>
        <v>#REF!</v>
      </c>
      <c r="AF44" s="37" t="e">
        <f>IF(#REF!="","",#REF!)</f>
        <v>#REF!</v>
      </c>
      <c r="AG44" s="37"/>
      <c r="AH44" s="37"/>
      <c r="AI44" s="37"/>
      <c r="AJ44" s="37"/>
      <c r="AK44" s="37"/>
      <c r="AL44" s="37"/>
      <c r="AM44" s="37"/>
      <c r="AN44" s="57" t="s">
        <v>127</v>
      </c>
      <c r="AO44" s="219"/>
      <c r="AP44" s="220"/>
      <c r="AQ44" s="219"/>
      <c r="AR44" s="220"/>
      <c r="AS44" s="37" t="s">
        <v>28</v>
      </c>
      <c r="AT44" s="36"/>
      <c r="AU44" s="36"/>
      <c r="AV44" s="34"/>
      <c r="AW44" s="34"/>
      <c r="AX44" s="34"/>
      <c r="AY44" s="284"/>
      <c r="AZ44" s="37"/>
      <c r="BA44" s="34"/>
      <c r="BB44" s="34"/>
      <c r="BC44" s="35"/>
      <c r="BD44" s="37">
        <f>IF(BC44="","",DATEDIF(BC44,'様式 A-4（チーム情報・チームＰＲ）'!$G$2,"Y"))</f>
      </c>
      <c r="BE44" s="287"/>
      <c r="BF44" s="35"/>
      <c r="BG44" s="34"/>
      <c r="BH44" s="153"/>
      <c r="BI44" s="289"/>
      <c r="BJ44" s="309" t="s">
        <v>689</v>
      </c>
      <c r="BK44" s="290"/>
      <c r="BL44" s="309" t="s">
        <v>690</v>
      </c>
      <c r="BM44" s="291"/>
      <c r="BN44" s="289"/>
      <c r="BO44" s="309" t="s">
        <v>689</v>
      </c>
      <c r="BP44" s="290"/>
      <c r="BQ44" s="309" t="s">
        <v>690</v>
      </c>
      <c r="BR44" s="291"/>
      <c r="BS44" s="289"/>
      <c r="BT44" s="309" t="s">
        <v>689</v>
      </c>
      <c r="BU44" s="290"/>
      <c r="BV44" s="309" t="s">
        <v>690</v>
      </c>
      <c r="BW44" s="291"/>
      <c r="BX44" s="289"/>
      <c r="BY44" s="309" t="s">
        <v>689</v>
      </c>
      <c r="BZ44" s="290"/>
      <c r="CA44" s="309" t="s">
        <v>690</v>
      </c>
      <c r="CB44" s="291"/>
      <c r="CC44" s="289"/>
      <c r="CD44" s="309" t="s">
        <v>689</v>
      </c>
      <c r="CE44" s="290"/>
      <c r="CF44" s="309" t="s">
        <v>690</v>
      </c>
      <c r="CG44" s="291"/>
      <c r="CH44" s="289"/>
      <c r="CI44" s="309" t="s">
        <v>689</v>
      </c>
      <c r="CJ44" s="290"/>
      <c r="CK44" s="309" t="s">
        <v>690</v>
      </c>
      <c r="CL44" s="291"/>
      <c r="CM44" s="203"/>
      <c r="CN44" s="203"/>
      <c r="CO44" s="204"/>
      <c r="CP44" s="313" t="str">
        <f t="shared" si="73"/>
        <v>:.</v>
      </c>
      <c r="CQ44" s="313" t="str">
        <f t="shared" si="74"/>
        <v>:.</v>
      </c>
      <c r="CR44" s="313" t="str">
        <f t="shared" si="75"/>
        <v>:.</v>
      </c>
      <c r="CS44" s="313" t="str">
        <f t="shared" si="76"/>
        <v>:.</v>
      </c>
      <c r="CT44" s="313" t="str">
        <f t="shared" si="77"/>
        <v>:.</v>
      </c>
      <c r="CU44" s="313" t="str">
        <f t="shared" si="78"/>
        <v>:.</v>
      </c>
      <c r="CV44" s="314">
        <f t="shared" si="79"/>
        <v>1</v>
      </c>
      <c r="CW44" s="314">
        <f t="shared" si="60"/>
        <v>1</v>
      </c>
      <c r="CX44" s="314">
        <f t="shared" si="61"/>
        <v>1</v>
      </c>
      <c r="CY44" s="314">
        <f t="shared" si="62"/>
        <v>1</v>
      </c>
      <c r="CZ44" s="314">
        <f t="shared" si="63"/>
        <v>1</v>
      </c>
      <c r="DA44" s="314">
        <f t="shared" si="64"/>
        <v>1</v>
      </c>
      <c r="DB44" s="315">
        <f t="shared" si="28"/>
        <v>6</v>
      </c>
      <c r="DC44" s="37">
        <f t="shared" si="29"/>
        <v>0</v>
      </c>
      <c r="DD44" s="59">
        <f t="shared" si="71"/>
        <v>0</v>
      </c>
      <c r="DE44" s="59">
        <f t="shared" si="72"/>
        <v>0</v>
      </c>
      <c r="DG44" s="371">
        <f t="shared" si="30"/>
        <v>0</v>
      </c>
      <c r="DH44" s="371">
        <f t="shared" si="31"/>
        <v>0</v>
      </c>
      <c r="DI44" s="371">
        <f t="shared" si="32"/>
        <v>0</v>
      </c>
      <c r="DJ44" s="371">
        <f t="shared" si="33"/>
        <v>0</v>
      </c>
      <c r="DK44" s="371">
        <f t="shared" si="34"/>
        <v>0</v>
      </c>
      <c r="DL44" s="371">
        <f t="shared" si="35"/>
        <v>0</v>
      </c>
      <c r="DM44" s="371">
        <f t="shared" si="36"/>
        <v>0</v>
      </c>
      <c r="DN44" s="371">
        <f t="shared" si="37"/>
        <v>0</v>
      </c>
      <c r="DO44" s="371">
        <f t="shared" si="38"/>
        <v>0</v>
      </c>
      <c r="DP44" s="371">
        <f t="shared" si="39"/>
        <v>0</v>
      </c>
      <c r="DQ44" s="371">
        <f t="shared" si="40"/>
        <v>0</v>
      </c>
      <c r="DR44" s="371">
        <f t="shared" si="41"/>
        <v>0</v>
      </c>
      <c r="DS44" s="371">
        <f t="shared" si="42"/>
        <v>0</v>
      </c>
      <c r="DT44" s="371">
        <f t="shared" si="43"/>
        <v>0</v>
      </c>
      <c r="DU44" s="371">
        <f t="shared" si="44"/>
        <v>0</v>
      </c>
      <c r="DV44" s="371">
        <f t="shared" si="45"/>
        <v>0</v>
      </c>
      <c r="DW44" s="371">
        <f t="shared" si="46"/>
        <v>0</v>
      </c>
      <c r="DX44" s="371">
        <f t="shared" si="47"/>
        <v>0</v>
      </c>
      <c r="DY44" s="371">
        <f t="shared" si="48"/>
        <v>0</v>
      </c>
      <c r="DZ44" s="371">
        <f t="shared" si="49"/>
        <v>0</v>
      </c>
      <c r="EA44" s="371">
        <f t="shared" si="50"/>
        <v>0</v>
      </c>
      <c r="EB44" s="371">
        <f t="shared" si="51"/>
        <v>0</v>
      </c>
      <c r="EC44" s="371">
        <f t="shared" si="52"/>
        <v>0</v>
      </c>
      <c r="ED44" s="371">
        <f t="shared" si="53"/>
        <v>0</v>
      </c>
      <c r="EE44" s="371">
        <f t="shared" si="54"/>
        <v>0</v>
      </c>
      <c r="EF44" s="371">
        <f t="shared" si="55"/>
        <v>0</v>
      </c>
      <c r="EG44" s="371">
        <f t="shared" si="56"/>
        <v>0</v>
      </c>
      <c r="EH44" s="371">
        <f t="shared" si="57"/>
        <v>0</v>
      </c>
      <c r="EI44" s="371">
        <f t="shared" si="58"/>
        <v>0</v>
      </c>
      <c r="EJ44" s="371">
        <f t="shared" si="59"/>
        <v>0</v>
      </c>
      <c r="EK44" s="56" t="s">
        <v>730</v>
      </c>
    </row>
    <row r="45" spans="1:141" ht="54" customHeight="1">
      <c r="A45" s="37">
        <f>IF('JLA事務局用　※触らないで下さい'!$A$6="","",'JLA事務局用　※触らないで下さい'!$A$6)</f>
      </c>
      <c r="B45" s="171"/>
      <c r="C45" s="58">
        <f t="shared" si="0"/>
      </c>
      <c r="D45" s="58">
        <f t="shared" si="1"/>
      </c>
      <c r="E45" s="195">
        <f>'JLA事務局用　※触らないで下さい'!$B$6</f>
        <v>0</v>
      </c>
      <c r="F45" s="195">
        <f>'JLA事務局用　※触らないで下さい'!$C$6</f>
        <v>0</v>
      </c>
      <c r="G45" s="37" t="str">
        <f t="shared" si="27"/>
        <v>女</v>
      </c>
      <c r="H45" s="171" t="str">
        <f t="shared" si="10"/>
        <v>1900/01/00</v>
      </c>
      <c r="I45" s="37"/>
      <c r="J45" s="37">
        <f t="shared" si="11"/>
      </c>
      <c r="K45" s="37"/>
      <c r="L45" s="37"/>
      <c r="M45" s="57">
        <f t="shared" si="12"/>
      </c>
      <c r="N45" s="37" t="e">
        <f>JLA事務局用　※触らないで下さい!#REF!</f>
        <v>#REF!</v>
      </c>
      <c r="O45" s="37" t="e">
        <f>JLA事務局用　※触らないで下さい!#REF!</f>
        <v>#REF!</v>
      </c>
      <c r="P45" s="37"/>
      <c r="Q45" s="37"/>
      <c r="R45" s="37">
        <v>1</v>
      </c>
      <c r="S45" s="37" t="str">
        <f t="shared" si="65"/>
        <v>障害物ｽｲﾑ
200m</v>
      </c>
      <c r="T45" s="37" t="str">
        <f t="shared" si="13"/>
        <v>:.</v>
      </c>
      <c r="U45" s="37" t="str">
        <f t="shared" si="66"/>
        <v>ﾏﾈｷﾝｷｬﾘｰ
50m</v>
      </c>
      <c r="V45" s="37" t="str">
        <f t="shared" si="14"/>
        <v>:.</v>
      </c>
      <c r="W45" s="37" t="str">
        <f t="shared" si="67"/>
        <v>ﾚｽｷｭｰﾒﾄﾞﾚｰ100m</v>
      </c>
      <c r="X45" s="37" t="str">
        <f t="shared" si="15"/>
        <v>:.</v>
      </c>
      <c r="Y45" s="37" t="str">
        <f t="shared" si="68"/>
        <v>ﾏﾈｷﾝｷｬﾘｰ･
ｳｨｽﾞﾌｨﾝ
100m</v>
      </c>
      <c r="Z45" s="37" t="str">
        <f t="shared" si="16"/>
        <v>:.</v>
      </c>
      <c r="AA45" s="37" t="str">
        <f t="shared" si="69"/>
        <v>ﾏﾈｷﾝﾄｳ･
ｳｨｽﾞﾌｨﾝ
100m</v>
      </c>
      <c r="AB45" s="37" t="str">
        <f t="shared" si="17"/>
        <v>:.</v>
      </c>
      <c r="AC45" s="37" t="str">
        <f t="shared" si="70"/>
        <v>ｽｰﾊﾟｰﾗｲﾌｾｰﾊﾞｰ
200m</v>
      </c>
      <c r="AD45" s="37" t="str">
        <f t="shared" si="18"/>
        <v>:.</v>
      </c>
      <c r="AE45" s="37" t="e">
        <f>IF(AF45="","",#REF!)</f>
        <v>#REF!</v>
      </c>
      <c r="AF45" s="37" t="e">
        <f>IF(#REF!="","",#REF!)</f>
        <v>#REF!</v>
      </c>
      <c r="AG45" s="37"/>
      <c r="AH45" s="37"/>
      <c r="AI45" s="37"/>
      <c r="AJ45" s="37"/>
      <c r="AK45" s="37"/>
      <c r="AL45" s="37"/>
      <c r="AM45" s="37"/>
      <c r="AN45" s="57" t="s">
        <v>128</v>
      </c>
      <c r="AO45" s="219"/>
      <c r="AP45" s="220"/>
      <c r="AQ45" s="219"/>
      <c r="AR45" s="220"/>
      <c r="AS45" s="37" t="s">
        <v>28</v>
      </c>
      <c r="AT45" s="36"/>
      <c r="AU45" s="36"/>
      <c r="AV45" s="34"/>
      <c r="AW45" s="34"/>
      <c r="AX45" s="34"/>
      <c r="AY45" s="284"/>
      <c r="AZ45" s="37"/>
      <c r="BA45" s="34"/>
      <c r="BB45" s="34"/>
      <c r="BC45" s="35"/>
      <c r="BD45" s="37">
        <f>IF(BC45="","",DATEDIF(BC45,'様式 A-4（チーム情報・チームＰＲ）'!$G$2,"Y"))</f>
      </c>
      <c r="BE45" s="287"/>
      <c r="BF45" s="35"/>
      <c r="BG45" s="34"/>
      <c r="BH45" s="153"/>
      <c r="BI45" s="289"/>
      <c r="BJ45" s="309" t="s">
        <v>689</v>
      </c>
      <c r="BK45" s="290"/>
      <c r="BL45" s="309" t="s">
        <v>690</v>
      </c>
      <c r="BM45" s="291"/>
      <c r="BN45" s="289"/>
      <c r="BO45" s="309" t="s">
        <v>689</v>
      </c>
      <c r="BP45" s="290"/>
      <c r="BQ45" s="309" t="s">
        <v>690</v>
      </c>
      <c r="BR45" s="291"/>
      <c r="BS45" s="289"/>
      <c r="BT45" s="309" t="s">
        <v>689</v>
      </c>
      <c r="BU45" s="290"/>
      <c r="BV45" s="309" t="s">
        <v>690</v>
      </c>
      <c r="BW45" s="291"/>
      <c r="BX45" s="289"/>
      <c r="BY45" s="309" t="s">
        <v>689</v>
      </c>
      <c r="BZ45" s="290"/>
      <c r="CA45" s="309" t="s">
        <v>690</v>
      </c>
      <c r="CB45" s="291"/>
      <c r="CC45" s="289"/>
      <c r="CD45" s="309" t="s">
        <v>689</v>
      </c>
      <c r="CE45" s="290"/>
      <c r="CF45" s="309" t="s">
        <v>690</v>
      </c>
      <c r="CG45" s="291"/>
      <c r="CH45" s="289"/>
      <c r="CI45" s="309" t="s">
        <v>689</v>
      </c>
      <c r="CJ45" s="290"/>
      <c r="CK45" s="309" t="s">
        <v>690</v>
      </c>
      <c r="CL45" s="291"/>
      <c r="CM45" s="203"/>
      <c r="CN45" s="203"/>
      <c r="CO45" s="204"/>
      <c r="CP45" s="313" t="str">
        <f t="shared" si="73"/>
        <v>:.</v>
      </c>
      <c r="CQ45" s="313" t="str">
        <f t="shared" si="74"/>
        <v>:.</v>
      </c>
      <c r="CR45" s="313" t="str">
        <f t="shared" si="75"/>
        <v>:.</v>
      </c>
      <c r="CS45" s="313" t="str">
        <f t="shared" si="76"/>
        <v>:.</v>
      </c>
      <c r="CT45" s="313" t="str">
        <f t="shared" si="77"/>
        <v>:.</v>
      </c>
      <c r="CU45" s="313" t="str">
        <f t="shared" si="78"/>
        <v>:.</v>
      </c>
      <c r="CV45" s="314">
        <f t="shared" si="79"/>
        <v>1</v>
      </c>
      <c r="CW45" s="314">
        <f t="shared" si="60"/>
        <v>1</v>
      </c>
      <c r="CX45" s="314">
        <f t="shared" si="61"/>
        <v>1</v>
      </c>
      <c r="CY45" s="314">
        <f t="shared" si="62"/>
        <v>1</v>
      </c>
      <c r="CZ45" s="314">
        <f t="shared" si="63"/>
        <v>1</v>
      </c>
      <c r="DA45" s="314">
        <f t="shared" si="64"/>
        <v>1</v>
      </c>
      <c r="DB45" s="315">
        <f t="shared" si="28"/>
        <v>6</v>
      </c>
      <c r="DC45" s="37">
        <f t="shared" si="29"/>
        <v>0</v>
      </c>
      <c r="DD45" s="59">
        <f t="shared" si="71"/>
        <v>0</v>
      </c>
      <c r="DE45" s="59">
        <f t="shared" si="72"/>
        <v>0</v>
      </c>
      <c r="DG45" s="371">
        <f t="shared" si="30"/>
        <v>0</v>
      </c>
      <c r="DH45" s="371">
        <f t="shared" si="31"/>
        <v>0</v>
      </c>
      <c r="DI45" s="371">
        <f t="shared" si="32"/>
        <v>0</v>
      </c>
      <c r="DJ45" s="371">
        <f t="shared" si="33"/>
        <v>0</v>
      </c>
      <c r="DK45" s="371">
        <f t="shared" si="34"/>
        <v>0</v>
      </c>
      <c r="DL45" s="371">
        <f t="shared" si="35"/>
        <v>0</v>
      </c>
      <c r="DM45" s="371">
        <f t="shared" si="36"/>
        <v>0</v>
      </c>
      <c r="DN45" s="371">
        <f t="shared" si="37"/>
        <v>0</v>
      </c>
      <c r="DO45" s="371">
        <f t="shared" si="38"/>
        <v>0</v>
      </c>
      <c r="DP45" s="371">
        <f t="shared" si="39"/>
        <v>0</v>
      </c>
      <c r="DQ45" s="371">
        <f t="shared" si="40"/>
        <v>0</v>
      </c>
      <c r="DR45" s="371">
        <f t="shared" si="41"/>
        <v>0</v>
      </c>
      <c r="DS45" s="371">
        <f t="shared" si="42"/>
        <v>0</v>
      </c>
      <c r="DT45" s="371">
        <f t="shared" si="43"/>
        <v>0</v>
      </c>
      <c r="DU45" s="371">
        <f t="shared" si="44"/>
        <v>0</v>
      </c>
      <c r="DV45" s="371">
        <f t="shared" si="45"/>
        <v>0</v>
      </c>
      <c r="DW45" s="371">
        <f t="shared" si="46"/>
        <v>0</v>
      </c>
      <c r="DX45" s="371">
        <f t="shared" si="47"/>
        <v>0</v>
      </c>
      <c r="DY45" s="371">
        <f t="shared" si="48"/>
        <v>0</v>
      </c>
      <c r="DZ45" s="371">
        <f t="shared" si="49"/>
        <v>0</v>
      </c>
      <c r="EA45" s="371">
        <f t="shared" si="50"/>
        <v>0</v>
      </c>
      <c r="EB45" s="371">
        <f t="shared" si="51"/>
        <v>0</v>
      </c>
      <c r="EC45" s="371">
        <f t="shared" si="52"/>
        <v>0</v>
      </c>
      <c r="ED45" s="371">
        <f t="shared" si="53"/>
        <v>0</v>
      </c>
      <c r="EE45" s="371">
        <f t="shared" si="54"/>
        <v>0</v>
      </c>
      <c r="EF45" s="371">
        <f t="shared" si="55"/>
        <v>0</v>
      </c>
      <c r="EG45" s="371">
        <f t="shared" si="56"/>
        <v>0</v>
      </c>
      <c r="EH45" s="371">
        <f t="shared" si="57"/>
        <v>0</v>
      </c>
      <c r="EI45" s="371">
        <f t="shared" si="58"/>
        <v>0</v>
      </c>
      <c r="EJ45" s="371">
        <f t="shared" si="59"/>
        <v>0</v>
      </c>
      <c r="EK45" s="56" t="s">
        <v>731</v>
      </c>
    </row>
    <row r="46" spans="1:141" ht="54" customHeight="1">
      <c r="A46" s="37">
        <f>IF('JLA事務局用　※触らないで下さい'!$A$6="","",'JLA事務局用　※触らないで下さい'!$A$6)</f>
      </c>
      <c r="B46" s="171"/>
      <c r="C46" s="58">
        <f t="shared" si="0"/>
      </c>
      <c r="D46" s="58">
        <f t="shared" si="1"/>
      </c>
      <c r="E46" s="195">
        <f>'JLA事務局用　※触らないで下さい'!$B$6</f>
        <v>0</v>
      </c>
      <c r="F46" s="195">
        <f>'JLA事務局用　※触らないで下さい'!$C$6</f>
        <v>0</v>
      </c>
      <c r="G46" s="37" t="str">
        <f t="shared" si="27"/>
        <v>女</v>
      </c>
      <c r="H46" s="171" t="str">
        <f t="shared" si="10"/>
        <v>1900/01/00</v>
      </c>
      <c r="I46" s="37"/>
      <c r="J46" s="37">
        <f t="shared" si="11"/>
      </c>
      <c r="K46" s="37"/>
      <c r="L46" s="37"/>
      <c r="M46" s="57">
        <f t="shared" si="12"/>
      </c>
      <c r="N46" s="37" t="e">
        <f>JLA事務局用　※触らないで下さい!#REF!</f>
        <v>#REF!</v>
      </c>
      <c r="O46" s="37" t="e">
        <f>JLA事務局用　※触らないで下さい!#REF!</f>
        <v>#REF!</v>
      </c>
      <c r="P46" s="37"/>
      <c r="Q46" s="37"/>
      <c r="R46" s="37">
        <v>1</v>
      </c>
      <c r="S46" s="37" t="str">
        <f t="shared" si="65"/>
        <v>障害物ｽｲﾑ
200m</v>
      </c>
      <c r="T46" s="37" t="str">
        <f t="shared" si="13"/>
        <v>:.</v>
      </c>
      <c r="U46" s="37" t="str">
        <f t="shared" si="66"/>
        <v>ﾏﾈｷﾝｷｬﾘｰ
50m</v>
      </c>
      <c r="V46" s="37" t="str">
        <f t="shared" si="14"/>
        <v>:.</v>
      </c>
      <c r="W46" s="37" t="str">
        <f t="shared" si="67"/>
        <v>ﾚｽｷｭｰﾒﾄﾞﾚｰ100m</v>
      </c>
      <c r="X46" s="37" t="str">
        <f t="shared" si="15"/>
        <v>:.</v>
      </c>
      <c r="Y46" s="37" t="str">
        <f t="shared" si="68"/>
        <v>ﾏﾈｷﾝｷｬﾘｰ･
ｳｨｽﾞﾌｨﾝ
100m</v>
      </c>
      <c r="Z46" s="37" t="str">
        <f t="shared" si="16"/>
        <v>:.</v>
      </c>
      <c r="AA46" s="37" t="str">
        <f t="shared" si="69"/>
        <v>ﾏﾈｷﾝﾄｳ･
ｳｨｽﾞﾌｨﾝ
100m</v>
      </c>
      <c r="AB46" s="37" t="str">
        <f t="shared" si="17"/>
        <v>:.</v>
      </c>
      <c r="AC46" s="37" t="str">
        <f t="shared" si="70"/>
        <v>ｽｰﾊﾟｰﾗｲﾌｾｰﾊﾞｰ
200m</v>
      </c>
      <c r="AD46" s="37" t="str">
        <f t="shared" si="18"/>
        <v>:.</v>
      </c>
      <c r="AE46" s="37" t="e">
        <f>IF(AF46="","",#REF!)</f>
        <v>#REF!</v>
      </c>
      <c r="AF46" s="37" t="e">
        <f>IF(#REF!="","",#REF!)</f>
        <v>#REF!</v>
      </c>
      <c r="AG46" s="37"/>
      <c r="AH46" s="37"/>
      <c r="AI46" s="37"/>
      <c r="AJ46" s="37"/>
      <c r="AK46" s="37"/>
      <c r="AL46" s="37"/>
      <c r="AM46" s="37"/>
      <c r="AN46" s="57" t="s">
        <v>129</v>
      </c>
      <c r="AO46" s="219"/>
      <c r="AP46" s="220"/>
      <c r="AQ46" s="219"/>
      <c r="AR46" s="220"/>
      <c r="AS46" s="37" t="s">
        <v>28</v>
      </c>
      <c r="AT46" s="36"/>
      <c r="AU46" s="36"/>
      <c r="AV46" s="34"/>
      <c r="AW46" s="34"/>
      <c r="AX46" s="34"/>
      <c r="AY46" s="284"/>
      <c r="AZ46" s="37"/>
      <c r="BA46" s="34"/>
      <c r="BB46" s="34"/>
      <c r="BC46" s="35"/>
      <c r="BD46" s="37">
        <f>IF(BC46="","",DATEDIF(BC46,'様式 A-4（チーム情報・チームＰＲ）'!$G$2,"Y"))</f>
      </c>
      <c r="BE46" s="287"/>
      <c r="BF46" s="35"/>
      <c r="BG46" s="34"/>
      <c r="BH46" s="153"/>
      <c r="BI46" s="289"/>
      <c r="BJ46" s="309" t="s">
        <v>689</v>
      </c>
      <c r="BK46" s="290"/>
      <c r="BL46" s="309" t="s">
        <v>690</v>
      </c>
      <c r="BM46" s="291"/>
      <c r="BN46" s="289"/>
      <c r="BO46" s="309" t="s">
        <v>689</v>
      </c>
      <c r="BP46" s="290"/>
      <c r="BQ46" s="309" t="s">
        <v>690</v>
      </c>
      <c r="BR46" s="291"/>
      <c r="BS46" s="289"/>
      <c r="BT46" s="309" t="s">
        <v>689</v>
      </c>
      <c r="BU46" s="290"/>
      <c r="BV46" s="309" t="s">
        <v>690</v>
      </c>
      <c r="BW46" s="291"/>
      <c r="BX46" s="289"/>
      <c r="BY46" s="309" t="s">
        <v>689</v>
      </c>
      <c r="BZ46" s="290"/>
      <c r="CA46" s="309" t="s">
        <v>690</v>
      </c>
      <c r="CB46" s="291"/>
      <c r="CC46" s="289"/>
      <c r="CD46" s="309" t="s">
        <v>689</v>
      </c>
      <c r="CE46" s="290"/>
      <c r="CF46" s="309" t="s">
        <v>690</v>
      </c>
      <c r="CG46" s="291"/>
      <c r="CH46" s="289"/>
      <c r="CI46" s="309" t="s">
        <v>689</v>
      </c>
      <c r="CJ46" s="290"/>
      <c r="CK46" s="309" t="s">
        <v>690</v>
      </c>
      <c r="CL46" s="291"/>
      <c r="CM46" s="203"/>
      <c r="CN46" s="203"/>
      <c r="CO46" s="204"/>
      <c r="CP46" s="313" t="str">
        <f t="shared" si="73"/>
        <v>:.</v>
      </c>
      <c r="CQ46" s="313" t="str">
        <f t="shared" si="74"/>
        <v>:.</v>
      </c>
      <c r="CR46" s="313" t="str">
        <f t="shared" si="75"/>
        <v>:.</v>
      </c>
      <c r="CS46" s="313" t="str">
        <f t="shared" si="76"/>
        <v>:.</v>
      </c>
      <c r="CT46" s="313" t="str">
        <f t="shared" si="77"/>
        <v>:.</v>
      </c>
      <c r="CU46" s="313" t="str">
        <f t="shared" si="78"/>
        <v>:.</v>
      </c>
      <c r="CV46" s="314">
        <f t="shared" si="79"/>
        <v>1</v>
      </c>
      <c r="CW46" s="314">
        <f t="shared" si="60"/>
        <v>1</v>
      </c>
      <c r="CX46" s="314">
        <f t="shared" si="61"/>
        <v>1</v>
      </c>
      <c r="CY46" s="314">
        <f t="shared" si="62"/>
        <v>1</v>
      </c>
      <c r="CZ46" s="314">
        <f t="shared" si="63"/>
        <v>1</v>
      </c>
      <c r="DA46" s="314">
        <f t="shared" si="64"/>
        <v>1</v>
      </c>
      <c r="DB46" s="315">
        <f t="shared" si="28"/>
        <v>6</v>
      </c>
      <c r="DC46" s="37">
        <f t="shared" si="29"/>
        <v>0</v>
      </c>
      <c r="DD46" s="59">
        <f t="shared" si="71"/>
        <v>0</v>
      </c>
      <c r="DE46" s="59">
        <f t="shared" si="72"/>
        <v>0</v>
      </c>
      <c r="DG46" s="371">
        <f t="shared" si="30"/>
        <v>0</v>
      </c>
      <c r="DH46" s="371">
        <f t="shared" si="31"/>
        <v>0</v>
      </c>
      <c r="DI46" s="371">
        <f t="shared" si="32"/>
        <v>0</v>
      </c>
      <c r="DJ46" s="371">
        <f t="shared" si="33"/>
        <v>0</v>
      </c>
      <c r="DK46" s="371">
        <f t="shared" si="34"/>
        <v>0</v>
      </c>
      <c r="DL46" s="371">
        <f t="shared" si="35"/>
        <v>0</v>
      </c>
      <c r="DM46" s="371">
        <f t="shared" si="36"/>
        <v>0</v>
      </c>
      <c r="DN46" s="371">
        <f t="shared" si="37"/>
        <v>0</v>
      </c>
      <c r="DO46" s="371">
        <f t="shared" si="38"/>
        <v>0</v>
      </c>
      <c r="DP46" s="371">
        <f t="shared" si="39"/>
        <v>0</v>
      </c>
      <c r="DQ46" s="371">
        <f t="shared" si="40"/>
        <v>0</v>
      </c>
      <c r="DR46" s="371">
        <f t="shared" si="41"/>
        <v>0</v>
      </c>
      <c r="DS46" s="371">
        <f t="shared" si="42"/>
        <v>0</v>
      </c>
      <c r="DT46" s="371">
        <f t="shared" si="43"/>
        <v>0</v>
      </c>
      <c r="DU46" s="371">
        <f t="shared" si="44"/>
        <v>0</v>
      </c>
      <c r="DV46" s="371">
        <f t="shared" si="45"/>
        <v>0</v>
      </c>
      <c r="DW46" s="371">
        <f t="shared" si="46"/>
        <v>0</v>
      </c>
      <c r="DX46" s="371">
        <f t="shared" si="47"/>
        <v>0</v>
      </c>
      <c r="DY46" s="371">
        <f t="shared" si="48"/>
        <v>0</v>
      </c>
      <c r="DZ46" s="371">
        <f t="shared" si="49"/>
        <v>0</v>
      </c>
      <c r="EA46" s="371">
        <f t="shared" si="50"/>
        <v>0</v>
      </c>
      <c r="EB46" s="371">
        <f t="shared" si="51"/>
        <v>0</v>
      </c>
      <c r="EC46" s="371">
        <f t="shared" si="52"/>
        <v>0</v>
      </c>
      <c r="ED46" s="371">
        <f t="shared" si="53"/>
        <v>0</v>
      </c>
      <c r="EE46" s="371">
        <f t="shared" si="54"/>
        <v>0</v>
      </c>
      <c r="EF46" s="371">
        <f t="shared" si="55"/>
        <v>0</v>
      </c>
      <c r="EG46" s="371">
        <f t="shared" si="56"/>
        <v>0</v>
      </c>
      <c r="EH46" s="371">
        <f t="shared" si="57"/>
        <v>0</v>
      </c>
      <c r="EI46" s="371">
        <f t="shared" si="58"/>
        <v>0</v>
      </c>
      <c r="EJ46" s="371">
        <f t="shared" si="59"/>
        <v>0</v>
      </c>
      <c r="EK46" s="56" t="s">
        <v>732</v>
      </c>
    </row>
    <row r="47" spans="1:141" ht="54" customHeight="1">
      <c r="A47" s="37">
        <f>IF('JLA事務局用　※触らないで下さい'!$A$6="","",'JLA事務局用　※触らないで下さい'!$A$6)</f>
      </c>
      <c r="B47" s="171"/>
      <c r="C47" s="58">
        <f t="shared" si="0"/>
      </c>
      <c r="D47" s="58">
        <f t="shared" si="1"/>
      </c>
      <c r="E47" s="195">
        <f>'JLA事務局用　※触らないで下さい'!$B$6</f>
        <v>0</v>
      </c>
      <c r="F47" s="195">
        <f>'JLA事務局用　※触らないで下さい'!$C$6</f>
        <v>0</v>
      </c>
      <c r="G47" s="37" t="str">
        <f t="shared" si="27"/>
        <v>女</v>
      </c>
      <c r="H47" s="171" t="str">
        <f t="shared" si="10"/>
        <v>1900/01/00</v>
      </c>
      <c r="I47" s="37"/>
      <c r="J47" s="37">
        <f t="shared" si="11"/>
      </c>
      <c r="K47" s="37"/>
      <c r="L47" s="37"/>
      <c r="M47" s="57">
        <f t="shared" si="12"/>
      </c>
      <c r="N47" s="37" t="e">
        <f>JLA事務局用　※触らないで下さい!#REF!</f>
        <v>#REF!</v>
      </c>
      <c r="O47" s="37" t="e">
        <f>JLA事務局用　※触らないで下さい!#REF!</f>
        <v>#REF!</v>
      </c>
      <c r="P47" s="37"/>
      <c r="Q47" s="37"/>
      <c r="R47" s="37">
        <v>1</v>
      </c>
      <c r="S47" s="37" t="str">
        <f t="shared" si="65"/>
        <v>障害物ｽｲﾑ
200m</v>
      </c>
      <c r="T47" s="37" t="str">
        <f t="shared" si="13"/>
        <v>:.</v>
      </c>
      <c r="U47" s="37" t="str">
        <f t="shared" si="66"/>
        <v>ﾏﾈｷﾝｷｬﾘｰ
50m</v>
      </c>
      <c r="V47" s="37" t="str">
        <f t="shared" si="14"/>
        <v>:.</v>
      </c>
      <c r="W47" s="37" t="str">
        <f t="shared" si="67"/>
        <v>ﾚｽｷｭｰﾒﾄﾞﾚｰ100m</v>
      </c>
      <c r="X47" s="37" t="str">
        <f t="shared" si="15"/>
        <v>:.</v>
      </c>
      <c r="Y47" s="37" t="str">
        <f t="shared" si="68"/>
        <v>ﾏﾈｷﾝｷｬﾘｰ･
ｳｨｽﾞﾌｨﾝ
100m</v>
      </c>
      <c r="Z47" s="37" t="str">
        <f t="shared" si="16"/>
        <v>:.</v>
      </c>
      <c r="AA47" s="37" t="str">
        <f t="shared" si="69"/>
        <v>ﾏﾈｷﾝﾄｳ･
ｳｨｽﾞﾌｨﾝ
100m</v>
      </c>
      <c r="AB47" s="37" t="str">
        <f t="shared" si="17"/>
        <v>:.</v>
      </c>
      <c r="AC47" s="37" t="str">
        <f t="shared" si="70"/>
        <v>ｽｰﾊﾟｰﾗｲﾌｾｰﾊﾞｰ
200m</v>
      </c>
      <c r="AD47" s="37" t="str">
        <f t="shared" si="18"/>
        <v>:.</v>
      </c>
      <c r="AE47" s="37" t="e">
        <f>IF(AF47="","",#REF!)</f>
        <v>#REF!</v>
      </c>
      <c r="AF47" s="37" t="e">
        <f>IF(#REF!="","",#REF!)</f>
        <v>#REF!</v>
      </c>
      <c r="AG47" s="37"/>
      <c r="AH47" s="37"/>
      <c r="AI47" s="37"/>
      <c r="AJ47" s="37"/>
      <c r="AK47" s="37"/>
      <c r="AL47" s="37"/>
      <c r="AM47" s="37"/>
      <c r="AN47" s="57" t="s">
        <v>130</v>
      </c>
      <c r="AO47" s="219"/>
      <c r="AP47" s="220"/>
      <c r="AQ47" s="219"/>
      <c r="AR47" s="220"/>
      <c r="AS47" s="37" t="s">
        <v>28</v>
      </c>
      <c r="AT47" s="36"/>
      <c r="AU47" s="36"/>
      <c r="AV47" s="34"/>
      <c r="AW47" s="34"/>
      <c r="AX47" s="34"/>
      <c r="AY47" s="284"/>
      <c r="AZ47" s="37"/>
      <c r="BA47" s="34"/>
      <c r="BB47" s="34"/>
      <c r="BC47" s="35"/>
      <c r="BD47" s="37">
        <f>IF(BC47="","",DATEDIF(BC47,'様式 A-4（チーム情報・チームＰＲ）'!$G$2,"Y"))</f>
      </c>
      <c r="BE47" s="287"/>
      <c r="BF47" s="35"/>
      <c r="BG47" s="34"/>
      <c r="BH47" s="153"/>
      <c r="BI47" s="289"/>
      <c r="BJ47" s="309" t="s">
        <v>689</v>
      </c>
      <c r="BK47" s="290"/>
      <c r="BL47" s="309" t="s">
        <v>690</v>
      </c>
      <c r="BM47" s="291"/>
      <c r="BN47" s="289"/>
      <c r="BO47" s="309" t="s">
        <v>689</v>
      </c>
      <c r="BP47" s="290"/>
      <c r="BQ47" s="309" t="s">
        <v>690</v>
      </c>
      <c r="BR47" s="291"/>
      <c r="BS47" s="289"/>
      <c r="BT47" s="309" t="s">
        <v>689</v>
      </c>
      <c r="BU47" s="290"/>
      <c r="BV47" s="309" t="s">
        <v>690</v>
      </c>
      <c r="BW47" s="291"/>
      <c r="BX47" s="289"/>
      <c r="BY47" s="309" t="s">
        <v>689</v>
      </c>
      <c r="BZ47" s="290"/>
      <c r="CA47" s="309" t="s">
        <v>690</v>
      </c>
      <c r="CB47" s="291"/>
      <c r="CC47" s="289"/>
      <c r="CD47" s="309" t="s">
        <v>689</v>
      </c>
      <c r="CE47" s="290"/>
      <c r="CF47" s="309" t="s">
        <v>690</v>
      </c>
      <c r="CG47" s="291"/>
      <c r="CH47" s="289"/>
      <c r="CI47" s="309" t="s">
        <v>689</v>
      </c>
      <c r="CJ47" s="290"/>
      <c r="CK47" s="309" t="s">
        <v>690</v>
      </c>
      <c r="CL47" s="291"/>
      <c r="CM47" s="203"/>
      <c r="CN47" s="203"/>
      <c r="CO47" s="204"/>
      <c r="CP47" s="313" t="str">
        <f t="shared" si="73"/>
        <v>:.</v>
      </c>
      <c r="CQ47" s="313" t="str">
        <f t="shared" si="74"/>
        <v>:.</v>
      </c>
      <c r="CR47" s="313" t="str">
        <f t="shared" si="75"/>
        <v>:.</v>
      </c>
      <c r="CS47" s="313" t="str">
        <f t="shared" si="76"/>
        <v>:.</v>
      </c>
      <c r="CT47" s="313" t="str">
        <f t="shared" si="77"/>
        <v>:.</v>
      </c>
      <c r="CU47" s="313" t="str">
        <f t="shared" si="78"/>
        <v>:.</v>
      </c>
      <c r="CV47" s="314">
        <f t="shared" si="79"/>
        <v>1</v>
      </c>
      <c r="CW47" s="314">
        <f t="shared" si="60"/>
        <v>1</v>
      </c>
      <c r="CX47" s="314">
        <f t="shared" si="61"/>
        <v>1</v>
      </c>
      <c r="CY47" s="314">
        <f t="shared" si="62"/>
        <v>1</v>
      </c>
      <c r="CZ47" s="314">
        <f t="shared" si="63"/>
        <v>1</v>
      </c>
      <c r="DA47" s="314">
        <f t="shared" si="64"/>
        <v>1</v>
      </c>
      <c r="DB47" s="315">
        <f t="shared" si="28"/>
        <v>6</v>
      </c>
      <c r="DC47" s="37">
        <f t="shared" si="29"/>
        <v>0</v>
      </c>
      <c r="DD47" s="59">
        <f t="shared" si="71"/>
        <v>0</v>
      </c>
      <c r="DE47" s="59">
        <f t="shared" si="72"/>
        <v>0</v>
      </c>
      <c r="DG47" s="371">
        <f t="shared" si="30"/>
        <v>0</v>
      </c>
      <c r="DH47" s="371">
        <f t="shared" si="31"/>
        <v>0</v>
      </c>
      <c r="DI47" s="371">
        <f t="shared" si="32"/>
        <v>0</v>
      </c>
      <c r="DJ47" s="371">
        <f t="shared" si="33"/>
        <v>0</v>
      </c>
      <c r="DK47" s="371">
        <f t="shared" si="34"/>
        <v>0</v>
      </c>
      <c r="DL47" s="371">
        <f t="shared" si="35"/>
        <v>0</v>
      </c>
      <c r="DM47" s="371">
        <f t="shared" si="36"/>
        <v>0</v>
      </c>
      <c r="DN47" s="371">
        <f t="shared" si="37"/>
        <v>0</v>
      </c>
      <c r="DO47" s="371">
        <f t="shared" si="38"/>
        <v>0</v>
      </c>
      <c r="DP47" s="371">
        <f t="shared" si="39"/>
        <v>0</v>
      </c>
      <c r="DQ47" s="371">
        <f t="shared" si="40"/>
        <v>0</v>
      </c>
      <c r="DR47" s="371">
        <f t="shared" si="41"/>
        <v>0</v>
      </c>
      <c r="DS47" s="371">
        <f t="shared" si="42"/>
        <v>0</v>
      </c>
      <c r="DT47" s="371">
        <f t="shared" si="43"/>
        <v>0</v>
      </c>
      <c r="DU47" s="371">
        <f t="shared" si="44"/>
        <v>0</v>
      </c>
      <c r="DV47" s="371">
        <f t="shared" si="45"/>
        <v>0</v>
      </c>
      <c r="DW47" s="371">
        <f t="shared" si="46"/>
        <v>0</v>
      </c>
      <c r="DX47" s="371">
        <f t="shared" si="47"/>
        <v>0</v>
      </c>
      <c r="DY47" s="371">
        <f t="shared" si="48"/>
        <v>0</v>
      </c>
      <c r="DZ47" s="371">
        <f t="shared" si="49"/>
        <v>0</v>
      </c>
      <c r="EA47" s="371">
        <f t="shared" si="50"/>
        <v>0</v>
      </c>
      <c r="EB47" s="371">
        <f t="shared" si="51"/>
        <v>0</v>
      </c>
      <c r="EC47" s="371">
        <f t="shared" si="52"/>
        <v>0</v>
      </c>
      <c r="ED47" s="371">
        <f t="shared" si="53"/>
        <v>0</v>
      </c>
      <c r="EE47" s="371">
        <f t="shared" si="54"/>
        <v>0</v>
      </c>
      <c r="EF47" s="371">
        <f t="shared" si="55"/>
        <v>0</v>
      </c>
      <c r="EG47" s="371">
        <f t="shared" si="56"/>
        <v>0</v>
      </c>
      <c r="EH47" s="371">
        <f t="shared" si="57"/>
        <v>0</v>
      </c>
      <c r="EI47" s="371">
        <f t="shared" si="58"/>
        <v>0</v>
      </c>
      <c r="EJ47" s="371">
        <f t="shared" si="59"/>
        <v>0</v>
      </c>
      <c r="EK47" s="56" t="s">
        <v>733</v>
      </c>
    </row>
    <row r="48" spans="1:141" ht="54" customHeight="1">
      <c r="A48" s="37">
        <f>IF('JLA事務局用　※触らないで下さい'!$A$6="","",'JLA事務局用　※触らないで下さい'!$A$6)</f>
      </c>
      <c r="B48" s="171"/>
      <c r="C48" s="58">
        <f t="shared" si="0"/>
      </c>
      <c r="D48" s="58">
        <f t="shared" si="1"/>
      </c>
      <c r="E48" s="195">
        <f>'JLA事務局用　※触らないで下さい'!$B$6</f>
        <v>0</v>
      </c>
      <c r="F48" s="195">
        <f>'JLA事務局用　※触らないで下さい'!$C$6</f>
        <v>0</v>
      </c>
      <c r="G48" s="37" t="str">
        <f t="shared" si="27"/>
        <v>女</v>
      </c>
      <c r="H48" s="171" t="str">
        <f t="shared" si="10"/>
        <v>1900/01/00</v>
      </c>
      <c r="I48" s="37"/>
      <c r="J48" s="37">
        <f t="shared" si="11"/>
      </c>
      <c r="K48" s="37"/>
      <c r="L48" s="37"/>
      <c r="M48" s="57">
        <f t="shared" si="12"/>
      </c>
      <c r="N48" s="37" t="e">
        <f>JLA事務局用　※触らないで下さい!#REF!</f>
        <v>#REF!</v>
      </c>
      <c r="O48" s="37" t="e">
        <f>JLA事務局用　※触らないで下さい!#REF!</f>
        <v>#REF!</v>
      </c>
      <c r="P48" s="37"/>
      <c r="Q48" s="37"/>
      <c r="R48" s="37">
        <v>1</v>
      </c>
      <c r="S48" s="37" t="str">
        <f t="shared" si="65"/>
        <v>障害物ｽｲﾑ
200m</v>
      </c>
      <c r="T48" s="37" t="str">
        <f t="shared" si="13"/>
        <v>:.</v>
      </c>
      <c r="U48" s="37" t="str">
        <f t="shared" si="66"/>
        <v>ﾏﾈｷﾝｷｬﾘｰ
50m</v>
      </c>
      <c r="V48" s="37" t="str">
        <f t="shared" si="14"/>
        <v>:.</v>
      </c>
      <c r="W48" s="37" t="str">
        <f t="shared" si="67"/>
        <v>ﾚｽｷｭｰﾒﾄﾞﾚｰ100m</v>
      </c>
      <c r="X48" s="37" t="str">
        <f t="shared" si="15"/>
        <v>:.</v>
      </c>
      <c r="Y48" s="37" t="str">
        <f t="shared" si="68"/>
        <v>ﾏﾈｷﾝｷｬﾘｰ･
ｳｨｽﾞﾌｨﾝ
100m</v>
      </c>
      <c r="Z48" s="37" t="str">
        <f t="shared" si="16"/>
        <v>:.</v>
      </c>
      <c r="AA48" s="37" t="str">
        <f t="shared" si="69"/>
        <v>ﾏﾈｷﾝﾄｳ･
ｳｨｽﾞﾌｨﾝ
100m</v>
      </c>
      <c r="AB48" s="37" t="str">
        <f t="shared" si="17"/>
        <v>:.</v>
      </c>
      <c r="AC48" s="37" t="str">
        <f t="shared" si="70"/>
        <v>ｽｰﾊﾟｰﾗｲﾌｾｰﾊﾞｰ
200m</v>
      </c>
      <c r="AD48" s="37" t="str">
        <f t="shared" si="18"/>
        <v>:.</v>
      </c>
      <c r="AE48" s="37" t="e">
        <f>IF(AF48="","",#REF!)</f>
        <v>#REF!</v>
      </c>
      <c r="AF48" s="37" t="e">
        <f>IF(#REF!="","",#REF!)</f>
        <v>#REF!</v>
      </c>
      <c r="AG48" s="37"/>
      <c r="AH48" s="37"/>
      <c r="AI48" s="37"/>
      <c r="AJ48" s="37"/>
      <c r="AK48" s="37"/>
      <c r="AL48" s="37"/>
      <c r="AM48" s="37"/>
      <c r="AN48" s="57" t="s">
        <v>131</v>
      </c>
      <c r="AO48" s="219"/>
      <c r="AP48" s="220"/>
      <c r="AQ48" s="219"/>
      <c r="AR48" s="220"/>
      <c r="AS48" s="37" t="s">
        <v>28</v>
      </c>
      <c r="AT48" s="36"/>
      <c r="AU48" s="36"/>
      <c r="AV48" s="34"/>
      <c r="AW48" s="34"/>
      <c r="AX48" s="34"/>
      <c r="AY48" s="284"/>
      <c r="AZ48" s="37"/>
      <c r="BA48" s="34"/>
      <c r="BB48" s="34"/>
      <c r="BC48" s="35"/>
      <c r="BD48" s="37">
        <f>IF(BC48="","",DATEDIF(BC48,'様式 A-4（チーム情報・チームＰＲ）'!$G$2,"Y"))</f>
      </c>
      <c r="BE48" s="287"/>
      <c r="BF48" s="35"/>
      <c r="BG48" s="34"/>
      <c r="BH48" s="153"/>
      <c r="BI48" s="289"/>
      <c r="BJ48" s="309" t="s">
        <v>689</v>
      </c>
      <c r="BK48" s="290"/>
      <c r="BL48" s="309" t="s">
        <v>690</v>
      </c>
      <c r="BM48" s="291"/>
      <c r="BN48" s="289"/>
      <c r="BO48" s="309" t="s">
        <v>689</v>
      </c>
      <c r="BP48" s="290"/>
      <c r="BQ48" s="309" t="s">
        <v>690</v>
      </c>
      <c r="BR48" s="291"/>
      <c r="BS48" s="289"/>
      <c r="BT48" s="309" t="s">
        <v>689</v>
      </c>
      <c r="BU48" s="290"/>
      <c r="BV48" s="309" t="s">
        <v>690</v>
      </c>
      <c r="BW48" s="291"/>
      <c r="BX48" s="289"/>
      <c r="BY48" s="309" t="s">
        <v>689</v>
      </c>
      <c r="BZ48" s="290"/>
      <c r="CA48" s="309" t="s">
        <v>690</v>
      </c>
      <c r="CB48" s="291"/>
      <c r="CC48" s="289"/>
      <c r="CD48" s="309" t="s">
        <v>689</v>
      </c>
      <c r="CE48" s="290"/>
      <c r="CF48" s="309" t="s">
        <v>690</v>
      </c>
      <c r="CG48" s="291"/>
      <c r="CH48" s="289"/>
      <c r="CI48" s="309" t="s">
        <v>689</v>
      </c>
      <c r="CJ48" s="290"/>
      <c r="CK48" s="309" t="s">
        <v>690</v>
      </c>
      <c r="CL48" s="291"/>
      <c r="CM48" s="203"/>
      <c r="CN48" s="203"/>
      <c r="CO48" s="204"/>
      <c r="CP48" s="313" t="str">
        <f t="shared" si="73"/>
        <v>:.</v>
      </c>
      <c r="CQ48" s="313" t="str">
        <f t="shared" si="74"/>
        <v>:.</v>
      </c>
      <c r="CR48" s="313" t="str">
        <f t="shared" si="75"/>
        <v>:.</v>
      </c>
      <c r="CS48" s="313" t="str">
        <f t="shared" si="76"/>
        <v>:.</v>
      </c>
      <c r="CT48" s="313" t="str">
        <f t="shared" si="77"/>
        <v>:.</v>
      </c>
      <c r="CU48" s="313" t="str">
        <f t="shared" si="78"/>
        <v>:.</v>
      </c>
      <c r="CV48" s="314">
        <f t="shared" si="79"/>
        <v>1</v>
      </c>
      <c r="CW48" s="314">
        <f t="shared" si="60"/>
        <v>1</v>
      </c>
      <c r="CX48" s="314">
        <f t="shared" si="61"/>
        <v>1</v>
      </c>
      <c r="CY48" s="314">
        <f t="shared" si="62"/>
        <v>1</v>
      </c>
      <c r="CZ48" s="314">
        <f t="shared" si="63"/>
        <v>1</v>
      </c>
      <c r="DA48" s="314">
        <f t="shared" si="64"/>
        <v>1</v>
      </c>
      <c r="DB48" s="315">
        <f t="shared" si="28"/>
        <v>6</v>
      </c>
      <c r="DC48" s="37">
        <f t="shared" si="29"/>
        <v>0</v>
      </c>
      <c r="DD48" s="59">
        <f t="shared" si="71"/>
        <v>0</v>
      </c>
      <c r="DE48" s="59">
        <f t="shared" si="72"/>
        <v>0</v>
      </c>
      <c r="DG48" s="371">
        <f t="shared" si="30"/>
        <v>0</v>
      </c>
      <c r="DH48" s="371">
        <f t="shared" si="31"/>
        <v>0</v>
      </c>
      <c r="DI48" s="371">
        <f t="shared" si="32"/>
        <v>0</v>
      </c>
      <c r="DJ48" s="371">
        <f t="shared" si="33"/>
        <v>0</v>
      </c>
      <c r="DK48" s="371">
        <f t="shared" si="34"/>
        <v>0</v>
      </c>
      <c r="DL48" s="371">
        <f t="shared" si="35"/>
        <v>0</v>
      </c>
      <c r="DM48" s="371">
        <f t="shared" si="36"/>
        <v>0</v>
      </c>
      <c r="DN48" s="371">
        <f t="shared" si="37"/>
        <v>0</v>
      </c>
      <c r="DO48" s="371">
        <f t="shared" si="38"/>
        <v>0</v>
      </c>
      <c r="DP48" s="371">
        <f t="shared" si="39"/>
        <v>0</v>
      </c>
      <c r="DQ48" s="371">
        <f t="shared" si="40"/>
        <v>0</v>
      </c>
      <c r="DR48" s="371">
        <f t="shared" si="41"/>
        <v>0</v>
      </c>
      <c r="DS48" s="371">
        <f t="shared" si="42"/>
        <v>0</v>
      </c>
      <c r="DT48" s="371">
        <f t="shared" si="43"/>
        <v>0</v>
      </c>
      <c r="DU48" s="371">
        <f t="shared" si="44"/>
        <v>0</v>
      </c>
      <c r="DV48" s="371">
        <f t="shared" si="45"/>
        <v>0</v>
      </c>
      <c r="DW48" s="371">
        <f t="shared" si="46"/>
        <v>0</v>
      </c>
      <c r="DX48" s="371">
        <f t="shared" si="47"/>
        <v>0</v>
      </c>
      <c r="DY48" s="371">
        <f t="shared" si="48"/>
        <v>0</v>
      </c>
      <c r="DZ48" s="371">
        <f t="shared" si="49"/>
        <v>0</v>
      </c>
      <c r="EA48" s="371">
        <f t="shared" si="50"/>
        <v>0</v>
      </c>
      <c r="EB48" s="371">
        <f t="shared" si="51"/>
        <v>0</v>
      </c>
      <c r="EC48" s="371">
        <f t="shared" si="52"/>
        <v>0</v>
      </c>
      <c r="ED48" s="371">
        <f t="shared" si="53"/>
        <v>0</v>
      </c>
      <c r="EE48" s="371">
        <f t="shared" si="54"/>
        <v>0</v>
      </c>
      <c r="EF48" s="371">
        <f t="shared" si="55"/>
        <v>0</v>
      </c>
      <c r="EG48" s="371">
        <f t="shared" si="56"/>
        <v>0</v>
      </c>
      <c r="EH48" s="371">
        <f t="shared" si="57"/>
        <v>0</v>
      </c>
      <c r="EI48" s="371">
        <f t="shared" si="58"/>
        <v>0</v>
      </c>
      <c r="EJ48" s="371">
        <f t="shared" si="59"/>
        <v>0</v>
      </c>
      <c r="EK48" s="56" t="s">
        <v>734</v>
      </c>
    </row>
    <row r="49" spans="1:141" ht="54" customHeight="1">
      <c r="A49" s="37">
        <f>IF('JLA事務局用　※触らないで下さい'!$A$6="","",'JLA事務局用　※触らないで下さい'!$A$6)</f>
      </c>
      <c r="B49" s="171"/>
      <c r="C49" s="58">
        <f t="shared" si="0"/>
      </c>
      <c r="D49" s="58">
        <f t="shared" si="1"/>
      </c>
      <c r="E49" s="195">
        <f>'JLA事務局用　※触らないで下さい'!$B$6</f>
        <v>0</v>
      </c>
      <c r="F49" s="195">
        <f>'JLA事務局用　※触らないで下さい'!$C$6</f>
        <v>0</v>
      </c>
      <c r="G49" s="37" t="str">
        <f t="shared" si="27"/>
        <v>女</v>
      </c>
      <c r="H49" s="171" t="str">
        <f t="shared" si="10"/>
        <v>1900/01/00</v>
      </c>
      <c r="I49" s="37"/>
      <c r="J49" s="37">
        <f t="shared" si="11"/>
      </c>
      <c r="K49" s="37"/>
      <c r="L49" s="37"/>
      <c r="M49" s="57">
        <f t="shared" si="12"/>
      </c>
      <c r="N49" s="37" t="e">
        <f>JLA事務局用　※触らないで下さい!#REF!</f>
        <v>#REF!</v>
      </c>
      <c r="O49" s="37" t="e">
        <f>JLA事務局用　※触らないで下さい!#REF!</f>
        <v>#REF!</v>
      </c>
      <c r="P49" s="37"/>
      <c r="Q49" s="37"/>
      <c r="R49" s="37">
        <v>1</v>
      </c>
      <c r="S49" s="37" t="str">
        <f t="shared" si="65"/>
        <v>障害物ｽｲﾑ
200m</v>
      </c>
      <c r="T49" s="37" t="str">
        <f t="shared" si="13"/>
        <v>:.</v>
      </c>
      <c r="U49" s="37" t="str">
        <f t="shared" si="66"/>
        <v>ﾏﾈｷﾝｷｬﾘｰ
50m</v>
      </c>
      <c r="V49" s="37" t="str">
        <f t="shared" si="14"/>
        <v>:.</v>
      </c>
      <c r="W49" s="37" t="str">
        <f t="shared" si="67"/>
        <v>ﾚｽｷｭｰﾒﾄﾞﾚｰ100m</v>
      </c>
      <c r="X49" s="37" t="str">
        <f t="shared" si="15"/>
        <v>:.</v>
      </c>
      <c r="Y49" s="37" t="str">
        <f t="shared" si="68"/>
        <v>ﾏﾈｷﾝｷｬﾘｰ･
ｳｨｽﾞﾌｨﾝ
100m</v>
      </c>
      <c r="Z49" s="37" t="str">
        <f t="shared" si="16"/>
        <v>:.</v>
      </c>
      <c r="AA49" s="37" t="str">
        <f t="shared" si="69"/>
        <v>ﾏﾈｷﾝﾄｳ･
ｳｨｽﾞﾌｨﾝ
100m</v>
      </c>
      <c r="AB49" s="37" t="str">
        <f t="shared" si="17"/>
        <v>:.</v>
      </c>
      <c r="AC49" s="37" t="str">
        <f t="shared" si="70"/>
        <v>ｽｰﾊﾟｰﾗｲﾌｾｰﾊﾞｰ
200m</v>
      </c>
      <c r="AD49" s="37" t="str">
        <f t="shared" si="18"/>
        <v>:.</v>
      </c>
      <c r="AE49" s="37" t="e">
        <f>IF(AF49="","",#REF!)</f>
        <v>#REF!</v>
      </c>
      <c r="AF49" s="37" t="e">
        <f>IF(#REF!="","",#REF!)</f>
        <v>#REF!</v>
      </c>
      <c r="AG49" s="37"/>
      <c r="AH49" s="37"/>
      <c r="AI49" s="37"/>
      <c r="AJ49" s="37"/>
      <c r="AK49" s="37"/>
      <c r="AL49" s="37"/>
      <c r="AM49" s="37"/>
      <c r="AN49" s="57" t="s">
        <v>132</v>
      </c>
      <c r="AO49" s="219"/>
      <c r="AP49" s="220"/>
      <c r="AQ49" s="219"/>
      <c r="AR49" s="220"/>
      <c r="AS49" s="37" t="s">
        <v>28</v>
      </c>
      <c r="AT49" s="36"/>
      <c r="AU49" s="36"/>
      <c r="AV49" s="34"/>
      <c r="AW49" s="34"/>
      <c r="AX49" s="34"/>
      <c r="AY49" s="284"/>
      <c r="AZ49" s="37"/>
      <c r="BA49" s="34"/>
      <c r="BB49" s="34"/>
      <c r="BC49" s="35"/>
      <c r="BD49" s="37">
        <f>IF(BC49="","",DATEDIF(BC49,'様式 A-4（チーム情報・チームＰＲ）'!$G$2,"Y"))</f>
      </c>
      <c r="BE49" s="287"/>
      <c r="BF49" s="35"/>
      <c r="BG49" s="34"/>
      <c r="BH49" s="153"/>
      <c r="BI49" s="289"/>
      <c r="BJ49" s="309" t="s">
        <v>689</v>
      </c>
      <c r="BK49" s="290"/>
      <c r="BL49" s="309" t="s">
        <v>690</v>
      </c>
      <c r="BM49" s="291"/>
      <c r="BN49" s="289"/>
      <c r="BO49" s="309" t="s">
        <v>689</v>
      </c>
      <c r="BP49" s="290"/>
      <c r="BQ49" s="309" t="s">
        <v>690</v>
      </c>
      <c r="BR49" s="291"/>
      <c r="BS49" s="289"/>
      <c r="BT49" s="309" t="s">
        <v>689</v>
      </c>
      <c r="BU49" s="290"/>
      <c r="BV49" s="309" t="s">
        <v>690</v>
      </c>
      <c r="BW49" s="291"/>
      <c r="BX49" s="289"/>
      <c r="BY49" s="309" t="s">
        <v>689</v>
      </c>
      <c r="BZ49" s="290"/>
      <c r="CA49" s="309" t="s">
        <v>690</v>
      </c>
      <c r="CB49" s="291"/>
      <c r="CC49" s="289"/>
      <c r="CD49" s="309" t="s">
        <v>689</v>
      </c>
      <c r="CE49" s="290"/>
      <c r="CF49" s="309" t="s">
        <v>690</v>
      </c>
      <c r="CG49" s="291"/>
      <c r="CH49" s="289"/>
      <c r="CI49" s="309" t="s">
        <v>689</v>
      </c>
      <c r="CJ49" s="290"/>
      <c r="CK49" s="309" t="s">
        <v>690</v>
      </c>
      <c r="CL49" s="291"/>
      <c r="CM49" s="203"/>
      <c r="CN49" s="203"/>
      <c r="CO49" s="204"/>
      <c r="CP49" s="313" t="str">
        <f t="shared" si="73"/>
        <v>:.</v>
      </c>
      <c r="CQ49" s="313" t="str">
        <f t="shared" si="74"/>
        <v>:.</v>
      </c>
      <c r="CR49" s="313" t="str">
        <f t="shared" si="75"/>
        <v>:.</v>
      </c>
      <c r="CS49" s="313" t="str">
        <f t="shared" si="76"/>
        <v>:.</v>
      </c>
      <c r="CT49" s="313" t="str">
        <f t="shared" si="77"/>
        <v>:.</v>
      </c>
      <c r="CU49" s="313" t="str">
        <f t="shared" si="78"/>
        <v>:.</v>
      </c>
      <c r="CV49" s="314">
        <f t="shared" si="79"/>
        <v>1</v>
      </c>
      <c r="CW49" s="314">
        <f t="shared" si="60"/>
        <v>1</v>
      </c>
      <c r="CX49" s="314">
        <f t="shared" si="61"/>
        <v>1</v>
      </c>
      <c r="CY49" s="314">
        <f t="shared" si="62"/>
        <v>1</v>
      </c>
      <c r="CZ49" s="314">
        <f t="shared" si="63"/>
        <v>1</v>
      </c>
      <c r="DA49" s="314">
        <f t="shared" si="64"/>
        <v>1</v>
      </c>
      <c r="DB49" s="315">
        <f t="shared" si="28"/>
        <v>6</v>
      </c>
      <c r="DC49" s="37">
        <f t="shared" si="29"/>
        <v>0</v>
      </c>
      <c r="DD49" s="59">
        <f t="shared" si="71"/>
        <v>0</v>
      </c>
      <c r="DE49" s="59">
        <f t="shared" si="72"/>
        <v>0</v>
      </c>
      <c r="DG49" s="371">
        <f t="shared" si="30"/>
        <v>0</v>
      </c>
      <c r="DH49" s="371">
        <f t="shared" si="31"/>
        <v>0</v>
      </c>
      <c r="DI49" s="371">
        <f t="shared" si="32"/>
        <v>0</v>
      </c>
      <c r="DJ49" s="371">
        <f t="shared" si="33"/>
        <v>0</v>
      </c>
      <c r="DK49" s="371">
        <f t="shared" si="34"/>
        <v>0</v>
      </c>
      <c r="DL49" s="371">
        <f t="shared" si="35"/>
        <v>0</v>
      </c>
      <c r="DM49" s="371">
        <f t="shared" si="36"/>
        <v>0</v>
      </c>
      <c r="DN49" s="371">
        <f t="shared" si="37"/>
        <v>0</v>
      </c>
      <c r="DO49" s="371">
        <f t="shared" si="38"/>
        <v>0</v>
      </c>
      <c r="DP49" s="371">
        <f t="shared" si="39"/>
        <v>0</v>
      </c>
      <c r="DQ49" s="371">
        <f t="shared" si="40"/>
        <v>0</v>
      </c>
      <c r="DR49" s="371">
        <f t="shared" si="41"/>
        <v>0</v>
      </c>
      <c r="DS49" s="371">
        <f t="shared" si="42"/>
        <v>0</v>
      </c>
      <c r="DT49" s="371">
        <f t="shared" si="43"/>
        <v>0</v>
      </c>
      <c r="DU49" s="371">
        <f t="shared" si="44"/>
        <v>0</v>
      </c>
      <c r="DV49" s="371">
        <f t="shared" si="45"/>
        <v>0</v>
      </c>
      <c r="DW49" s="371">
        <f t="shared" si="46"/>
        <v>0</v>
      </c>
      <c r="DX49" s="371">
        <f t="shared" si="47"/>
        <v>0</v>
      </c>
      <c r="DY49" s="371">
        <f t="shared" si="48"/>
        <v>0</v>
      </c>
      <c r="DZ49" s="371">
        <f t="shared" si="49"/>
        <v>0</v>
      </c>
      <c r="EA49" s="371">
        <f t="shared" si="50"/>
        <v>0</v>
      </c>
      <c r="EB49" s="371">
        <f t="shared" si="51"/>
        <v>0</v>
      </c>
      <c r="EC49" s="371">
        <f t="shared" si="52"/>
        <v>0</v>
      </c>
      <c r="ED49" s="371">
        <f t="shared" si="53"/>
        <v>0</v>
      </c>
      <c r="EE49" s="371">
        <f t="shared" si="54"/>
        <v>0</v>
      </c>
      <c r="EF49" s="371">
        <f t="shared" si="55"/>
        <v>0</v>
      </c>
      <c r="EG49" s="371">
        <f t="shared" si="56"/>
        <v>0</v>
      </c>
      <c r="EH49" s="371">
        <f t="shared" si="57"/>
        <v>0</v>
      </c>
      <c r="EI49" s="371">
        <f t="shared" si="58"/>
        <v>0</v>
      </c>
      <c r="EJ49" s="371">
        <f t="shared" si="59"/>
        <v>0</v>
      </c>
      <c r="EK49" s="56" t="s">
        <v>735</v>
      </c>
    </row>
    <row r="50" spans="1:141" ht="54" customHeight="1">
      <c r="A50" s="37">
        <f>IF('JLA事務局用　※触らないで下さい'!$A$6="","",'JLA事務局用　※触らないで下さい'!$A$6)</f>
      </c>
      <c r="B50" s="171"/>
      <c r="C50" s="58">
        <f t="shared" si="0"/>
      </c>
      <c r="D50" s="58">
        <f t="shared" si="1"/>
      </c>
      <c r="E50" s="195">
        <f>'JLA事務局用　※触らないで下さい'!$B$6</f>
        <v>0</v>
      </c>
      <c r="F50" s="195">
        <f>'JLA事務局用　※触らないで下さい'!$C$6</f>
        <v>0</v>
      </c>
      <c r="G50" s="37" t="str">
        <f t="shared" si="27"/>
        <v>女</v>
      </c>
      <c r="H50" s="171" t="str">
        <f t="shared" si="10"/>
        <v>1900/01/00</v>
      </c>
      <c r="I50" s="37"/>
      <c r="J50" s="37">
        <f t="shared" si="11"/>
      </c>
      <c r="K50" s="37"/>
      <c r="L50" s="37"/>
      <c r="M50" s="57">
        <f t="shared" si="12"/>
      </c>
      <c r="N50" s="37" t="e">
        <f>JLA事務局用　※触らないで下さい!#REF!</f>
        <v>#REF!</v>
      </c>
      <c r="O50" s="37" t="e">
        <f>JLA事務局用　※触らないで下さい!#REF!</f>
        <v>#REF!</v>
      </c>
      <c r="P50" s="37"/>
      <c r="Q50" s="37"/>
      <c r="R50" s="37">
        <v>1</v>
      </c>
      <c r="S50" s="37" t="str">
        <f t="shared" si="65"/>
        <v>障害物ｽｲﾑ
200m</v>
      </c>
      <c r="T50" s="37" t="str">
        <f t="shared" si="13"/>
        <v>:.</v>
      </c>
      <c r="U50" s="37" t="str">
        <f t="shared" si="66"/>
        <v>ﾏﾈｷﾝｷｬﾘｰ
50m</v>
      </c>
      <c r="V50" s="37" t="str">
        <f t="shared" si="14"/>
        <v>:.</v>
      </c>
      <c r="W50" s="37" t="str">
        <f t="shared" si="67"/>
        <v>ﾚｽｷｭｰﾒﾄﾞﾚｰ100m</v>
      </c>
      <c r="X50" s="37" t="str">
        <f t="shared" si="15"/>
        <v>:.</v>
      </c>
      <c r="Y50" s="37" t="str">
        <f t="shared" si="68"/>
        <v>ﾏﾈｷﾝｷｬﾘｰ･
ｳｨｽﾞﾌｨﾝ
100m</v>
      </c>
      <c r="Z50" s="37" t="str">
        <f t="shared" si="16"/>
        <v>:.</v>
      </c>
      <c r="AA50" s="37" t="str">
        <f t="shared" si="69"/>
        <v>ﾏﾈｷﾝﾄｳ･
ｳｨｽﾞﾌｨﾝ
100m</v>
      </c>
      <c r="AB50" s="37" t="str">
        <f t="shared" si="17"/>
        <v>:.</v>
      </c>
      <c r="AC50" s="37" t="str">
        <f t="shared" si="70"/>
        <v>ｽｰﾊﾟｰﾗｲﾌｾｰﾊﾞｰ
200m</v>
      </c>
      <c r="AD50" s="37" t="str">
        <f t="shared" si="18"/>
        <v>:.</v>
      </c>
      <c r="AE50" s="37" t="e">
        <f>IF(AF50="","",#REF!)</f>
        <v>#REF!</v>
      </c>
      <c r="AF50" s="37" t="e">
        <f>IF(#REF!="","",#REF!)</f>
        <v>#REF!</v>
      </c>
      <c r="AG50" s="37"/>
      <c r="AH50" s="37"/>
      <c r="AI50" s="37"/>
      <c r="AJ50" s="37"/>
      <c r="AK50" s="37"/>
      <c r="AL50" s="37"/>
      <c r="AM50" s="37"/>
      <c r="AN50" s="57" t="s">
        <v>133</v>
      </c>
      <c r="AO50" s="219"/>
      <c r="AP50" s="220"/>
      <c r="AQ50" s="219"/>
      <c r="AR50" s="220"/>
      <c r="AS50" s="37" t="s">
        <v>28</v>
      </c>
      <c r="AT50" s="36"/>
      <c r="AU50" s="36"/>
      <c r="AV50" s="34"/>
      <c r="AW50" s="34"/>
      <c r="AX50" s="34"/>
      <c r="AY50" s="284"/>
      <c r="AZ50" s="37"/>
      <c r="BA50" s="34"/>
      <c r="BB50" s="34"/>
      <c r="BC50" s="35"/>
      <c r="BD50" s="37">
        <f>IF(BC50="","",DATEDIF(BC50,'様式 A-4（チーム情報・チームＰＲ）'!$G$2,"Y"))</f>
      </c>
      <c r="BE50" s="287"/>
      <c r="BF50" s="35"/>
      <c r="BG50" s="34"/>
      <c r="BH50" s="153"/>
      <c r="BI50" s="289"/>
      <c r="BJ50" s="309" t="s">
        <v>689</v>
      </c>
      <c r="BK50" s="290"/>
      <c r="BL50" s="309" t="s">
        <v>690</v>
      </c>
      <c r="BM50" s="291"/>
      <c r="BN50" s="289"/>
      <c r="BO50" s="309" t="s">
        <v>689</v>
      </c>
      <c r="BP50" s="290"/>
      <c r="BQ50" s="309" t="s">
        <v>690</v>
      </c>
      <c r="BR50" s="291"/>
      <c r="BS50" s="289"/>
      <c r="BT50" s="309" t="s">
        <v>689</v>
      </c>
      <c r="BU50" s="290"/>
      <c r="BV50" s="309" t="s">
        <v>690</v>
      </c>
      <c r="BW50" s="291"/>
      <c r="BX50" s="289"/>
      <c r="BY50" s="309" t="s">
        <v>689</v>
      </c>
      <c r="BZ50" s="290"/>
      <c r="CA50" s="309" t="s">
        <v>690</v>
      </c>
      <c r="CB50" s="291"/>
      <c r="CC50" s="289"/>
      <c r="CD50" s="309" t="s">
        <v>689</v>
      </c>
      <c r="CE50" s="290"/>
      <c r="CF50" s="309" t="s">
        <v>690</v>
      </c>
      <c r="CG50" s="291"/>
      <c r="CH50" s="289"/>
      <c r="CI50" s="309" t="s">
        <v>689</v>
      </c>
      <c r="CJ50" s="290"/>
      <c r="CK50" s="309" t="s">
        <v>690</v>
      </c>
      <c r="CL50" s="291"/>
      <c r="CM50" s="203"/>
      <c r="CN50" s="203"/>
      <c r="CO50" s="204"/>
      <c r="CP50" s="313" t="str">
        <f t="shared" si="73"/>
        <v>:.</v>
      </c>
      <c r="CQ50" s="313" t="str">
        <f t="shared" si="74"/>
        <v>:.</v>
      </c>
      <c r="CR50" s="313" t="str">
        <f t="shared" si="75"/>
        <v>:.</v>
      </c>
      <c r="CS50" s="313" t="str">
        <f t="shared" si="76"/>
        <v>:.</v>
      </c>
      <c r="CT50" s="313" t="str">
        <f t="shared" si="77"/>
        <v>:.</v>
      </c>
      <c r="CU50" s="313" t="str">
        <f t="shared" si="78"/>
        <v>:.</v>
      </c>
      <c r="CV50" s="314">
        <f t="shared" si="79"/>
        <v>1</v>
      </c>
      <c r="CW50" s="314">
        <f t="shared" si="60"/>
        <v>1</v>
      </c>
      <c r="CX50" s="314">
        <f t="shared" si="61"/>
        <v>1</v>
      </c>
      <c r="CY50" s="314">
        <f t="shared" si="62"/>
        <v>1</v>
      </c>
      <c r="CZ50" s="314">
        <f t="shared" si="63"/>
        <v>1</v>
      </c>
      <c r="DA50" s="314">
        <f t="shared" si="64"/>
        <v>1</v>
      </c>
      <c r="DB50" s="315">
        <f t="shared" si="28"/>
        <v>6</v>
      </c>
      <c r="DC50" s="37">
        <f t="shared" si="29"/>
        <v>0</v>
      </c>
      <c r="DD50" s="59">
        <f t="shared" si="71"/>
        <v>0</v>
      </c>
      <c r="DE50" s="59">
        <f t="shared" si="72"/>
        <v>0</v>
      </c>
      <c r="DG50" s="371">
        <f t="shared" si="30"/>
        <v>0</v>
      </c>
      <c r="DH50" s="371">
        <f t="shared" si="31"/>
        <v>0</v>
      </c>
      <c r="DI50" s="371">
        <f t="shared" si="32"/>
        <v>0</v>
      </c>
      <c r="DJ50" s="371">
        <f t="shared" si="33"/>
        <v>0</v>
      </c>
      <c r="DK50" s="371">
        <f t="shared" si="34"/>
        <v>0</v>
      </c>
      <c r="DL50" s="371">
        <f t="shared" si="35"/>
        <v>0</v>
      </c>
      <c r="DM50" s="371">
        <f t="shared" si="36"/>
        <v>0</v>
      </c>
      <c r="DN50" s="371">
        <f t="shared" si="37"/>
        <v>0</v>
      </c>
      <c r="DO50" s="371">
        <f t="shared" si="38"/>
        <v>0</v>
      </c>
      <c r="DP50" s="371">
        <f t="shared" si="39"/>
        <v>0</v>
      </c>
      <c r="DQ50" s="371">
        <f t="shared" si="40"/>
        <v>0</v>
      </c>
      <c r="DR50" s="371">
        <f t="shared" si="41"/>
        <v>0</v>
      </c>
      <c r="DS50" s="371">
        <f t="shared" si="42"/>
        <v>0</v>
      </c>
      <c r="DT50" s="371">
        <f t="shared" si="43"/>
        <v>0</v>
      </c>
      <c r="DU50" s="371">
        <f t="shared" si="44"/>
        <v>0</v>
      </c>
      <c r="DV50" s="371">
        <f t="shared" si="45"/>
        <v>0</v>
      </c>
      <c r="DW50" s="371">
        <f t="shared" si="46"/>
        <v>0</v>
      </c>
      <c r="DX50" s="371">
        <f t="shared" si="47"/>
        <v>0</v>
      </c>
      <c r="DY50" s="371">
        <f t="shared" si="48"/>
        <v>0</v>
      </c>
      <c r="DZ50" s="371">
        <f t="shared" si="49"/>
        <v>0</v>
      </c>
      <c r="EA50" s="371">
        <f t="shared" si="50"/>
        <v>0</v>
      </c>
      <c r="EB50" s="371">
        <f t="shared" si="51"/>
        <v>0</v>
      </c>
      <c r="EC50" s="371">
        <f t="shared" si="52"/>
        <v>0</v>
      </c>
      <c r="ED50" s="371">
        <f t="shared" si="53"/>
        <v>0</v>
      </c>
      <c r="EE50" s="371">
        <f t="shared" si="54"/>
        <v>0</v>
      </c>
      <c r="EF50" s="371">
        <f t="shared" si="55"/>
        <v>0</v>
      </c>
      <c r="EG50" s="371">
        <f t="shared" si="56"/>
        <v>0</v>
      </c>
      <c r="EH50" s="371">
        <f t="shared" si="57"/>
        <v>0</v>
      </c>
      <c r="EI50" s="371">
        <f t="shared" si="58"/>
        <v>0</v>
      </c>
      <c r="EJ50" s="371">
        <f t="shared" si="59"/>
        <v>0</v>
      </c>
      <c r="EK50" s="56" t="s">
        <v>736</v>
      </c>
    </row>
    <row r="51" spans="1:141" ht="54" customHeight="1">
      <c r="A51" s="37">
        <f>IF('JLA事務局用　※触らないで下さい'!$A$6="","",'JLA事務局用　※触らないで下さい'!$A$6)</f>
      </c>
      <c r="B51" s="171"/>
      <c r="C51" s="58">
        <f t="shared" si="0"/>
      </c>
      <c r="D51" s="58">
        <f t="shared" si="1"/>
      </c>
      <c r="E51" s="195">
        <f>'JLA事務局用　※触らないで下さい'!$B$6</f>
        <v>0</v>
      </c>
      <c r="F51" s="195">
        <f>'JLA事務局用　※触らないで下さい'!$C$6</f>
        <v>0</v>
      </c>
      <c r="G51" s="37" t="str">
        <f t="shared" si="27"/>
        <v>女</v>
      </c>
      <c r="H51" s="171" t="str">
        <f t="shared" si="10"/>
        <v>1900/01/00</v>
      </c>
      <c r="I51" s="37"/>
      <c r="J51" s="37">
        <f t="shared" si="11"/>
      </c>
      <c r="K51" s="37"/>
      <c r="L51" s="37"/>
      <c r="M51" s="57">
        <f t="shared" si="12"/>
      </c>
      <c r="N51" s="37" t="e">
        <f>JLA事務局用　※触らないで下さい!#REF!</f>
        <v>#REF!</v>
      </c>
      <c r="O51" s="37" t="e">
        <f>JLA事務局用　※触らないで下さい!#REF!</f>
        <v>#REF!</v>
      </c>
      <c r="P51" s="37"/>
      <c r="Q51" s="37"/>
      <c r="R51" s="37">
        <v>1</v>
      </c>
      <c r="S51" s="37" t="str">
        <f t="shared" si="65"/>
        <v>障害物ｽｲﾑ
200m</v>
      </c>
      <c r="T51" s="37" t="str">
        <f t="shared" si="13"/>
        <v>:.</v>
      </c>
      <c r="U51" s="37" t="str">
        <f t="shared" si="66"/>
        <v>ﾏﾈｷﾝｷｬﾘｰ
50m</v>
      </c>
      <c r="V51" s="37" t="str">
        <f t="shared" si="14"/>
        <v>:.</v>
      </c>
      <c r="W51" s="37" t="str">
        <f t="shared" si="67"/>
        <v>ﾚｽｷｭｰﾒﾄﾞﾚｰ100m</v>
      </c>
      <c r="X51" s="37" t="str">
        <f t="shared" si="15"/>
        <v>:.</v>
      </c>
      <c r="Y51" s="37" t="str">
        <f t="shared" si="68"/>
        <v>ﾏﾈｷﾝｷｬﾘｰ･
ｳｨｽﾞﾌｨﾝ
100m</v>
      </c>
      <c r="Z51" s="37" t="str">
        <f t="shared" si="16"/>
        <v>:.</v>
      </c>
      <c r="AA51" s="37" t="str">
        <f t="shared" si="69"/>
        <v>ﾏﾈｷﾝﾄｳ･
ｳｨｽﾞﾌｨﾝ
100m</v>
      </c>
      <c r="AB51" s="37" t="str">
        <f t="shared" si="17"/>
        <v>:.</v>
      </c>
      <c r="AC51" s="37" t="str">
        <f t="shared" si="70"/>
        <v>ｽｰﾊﾟｰﾗｲﾌｾｰﾊﾞｰ
200m</v>
      </c>
      <c r="AD51" s="37" t="str">
        <f t="shared" si="18"/>
        <v>:.</v>
      </c>
      <c r="AE51" s="37" t="e">
        <f>IF(AF51="","",#REF!)</f>
        <v>#REF!</v>
      </c>
      <c r="AF51" s="37" t="e">
        <f>IF(#REF!="","",#REF!)</f>
        <v>#REF!</v>
      </c>
      <c r="AG51" s="37"/>
      <c r="AH51" s="37"/>
      <c r="AI51" s="37"/>
      <c r="AJ51" s="37"/>
      <c r="AK51" s="37"/>
      <c r="AL51" s="37"/>
      <c r="AM51" s="37"/>
      <c r="AN51" s="57" t="s">
        <v>134</v>
      </c>
      <c r="AO51" s="219"/>
      <c r="AP51" s="220"/>
      <c r="AQ51" s="219"/>
      <c r="AR51" s="220"/>
      <c r="AS51" s="37" t="s">
        <v>28</v>
      </c>
      <c r="AT51" s="36"/>
      <c r="AU51" s="36"/>
      <c r="AV51" s="34"/>
      <c r="AW51" s="34"/>
      <c r="AX51" s="34"/>
      <c r="AY51" s="284"/>
      <c r="AZ51" s="37"/>
      <c r="BA51" s="34"/>
      <c r="BB51" s="34"/>
      <c r="BC51" s="35"/>
      <c r="BD51" s="37">
        <f>IF(BC51="","",DATEDIF(BC51,'様式 A-4（チーム情報・チームＰＲ）'!$G$2,"Y"))</f>
      </c>
      <c r="BE51" s="287"/>
      <c r="BF51" s="35"/>
      <c r="BG51" s="34"/>
      <c r="BH51" s="153"/>
      <c r="BI51" s="289"/>
      <c r="BJ51" s="309" t="s">
        <v>689</v>
      </c>
      <c r="BK51" s="290"/>
      <c r="BL51" s="309" t="s">
        <v>690</v>
      </c>
      <c r="BM51" s="291"/>
      <c r="BN51" s="289"/>
      <c r="BO51" s="309" t="s">
        <v>689</v>
      </c>
      <c r="BP51" s="290"/>
      <c r="BQ51" s="309" t="s">
        <v>690</v>
      </c>
      <c r="BR51" s="291"/>
      <c r="BS51" s="289"/>
      <c r="BT51" s="309" t="s">
        <v>689</v>
      </c>
      <c r="BU51" s="290"/>
      <c r="BV51" s="309" t="s">
        <v>690</v>
      </c>
      <c r="BW51" s="291"/>
      <c r="BX51" s="289"/>
      <c r="BY51" s="309" t="s">
        <v>689</v>
      </c>
      <c r="BZ51" s="290"/>
      <c r="CA51" s="309" t="s">
        <v>690</v>
      </c>
      <c r="CB51" s="291"/>
      <c r="CC51" s="289"/>
      <c r="CD51" s="309" t="s">
        <v>689</v>
      </c>
      <c r="CE51" s="290"/>
      <c r="CF51" s="309" t="s">
        <v>690</v>
      </c>
      <c r="CG51" s="291"/>
      <c r="CH51" s="289"/>
      <c r="CI51" s="309" t="s">
        <v>689</v>
      </c>
      <c r="CJ51" s="290"/>
      <c r="CK51" s="309" t="s">
        <v>690</v>
      </c>
      <c r="CL51" s="291"/>
      <c r="CM51" s="203"/>
      <c r="CN51" s="203"/>
      <c r="CO51" s="204"/>
      <c r="CP51" s="313" t="str">
        <f t="shared" si="73"/>
        <v>:.</v>
      </c>
      <c r="CQ51" s="313" t="str">
        <f t="shared" si="74"/>
        <v>:.</v>
      </c>
      <c r="CR51" s="313" t="str">
        <f t="shared" si="75"/>
        <v>:.</v>
      </c>
      <c r="CS51" s="313" t="str">
        <f t="shared" si="76"/>
        <v>:.</v>
      </c>
      <c r="CT51" s="313" t="str">
        <f t="shared" si="77"/>
        <v>:.</v>
      </c>
      <c r="CU51" s="313" t="str">
        <f t="shared" si="78"/>
        <v>:.</v>
      </c>
      <c r="CV51" s="314">
        <f t="shared" si="79"/>
        <v>1</v>
      </c>
      <c r="CW51" s="314">
        <f t="shared" si="60"/>
        <v>1</v>
      </c>
      <c r="CX51" s="314">
        <f t="shared" si="61"/>
        <v>1</v>
      </c>
      <c r="CY51" s="314">
        <f t="shared" si="62"/>
        <v>1</v>
      </c>
      <c r="CZ51" s="314">
        <f t="shared" si="63"/>
        <v>1</v>
      </c>
      <c r="DA51" s="314">
        <f t="shared" si="64"/>
        <v>1</v>
      </c>
      <c r="DB51" s="315">
        <f t="shared" si="28"/>
        <v>6</v>
      </c>
      <c r="DC51" s="37">
        <f t="shared" si="29"/>
        <v>0</v>
      </c>
      <c r="DD51" s="59">
        <f t="shared" si="71"/>
        <v>0</v>
      </c>
      <c r="DE51" s="59">
        <f t="shared" si="72"/>
        <v>0</v>
      </c>
      <c r="DG51" s="371">
        <f t="shared" si="30"/>
        <v>0</v>
      </c>
      <c r="DH51" s="371">
        <f t="shared" si="31"/>
        <v>0</v>
      </c>
      <c r="DI51" s="371">
        <f t="shared" si="32"/>
        <v>0</v>
      </c>
      <c r="DJ51" s="371">
        <f t="shared" si="33"/>
        <v>0</v>
      </c>
      <c r="DK51" s="371">
        <f t="shared" si="34"/>
        <v>0</v>
      </c>
      <c r="DL51" s="371">
        <f t="shared" si="35"/>
        <v>0</v>
      </c>
      <c r="DM51" s="371">
        <f t="shared" si="36"/>
        <v>0</v>
      </c>
      <c r="DN51" s="371">
        <f t="shared" si="37"/>
        <v>0</v>
      </c>
      <c r="DO51" s="371">
        <f t="shared" si="38"/>
        <v>0</v>
      </c>
      <c r="DP51" s="371">
        <f t="shared" si="39"/>
        <v>0</v>
      </c>
      <c r="DQ51" s="371">
        <f t="shared" si="40"/>
        <v>0</v>
      </c>
      <c r="DR51" s="371">
        <f t="shared" si="41"/>
        <v>0</v>
      </c>
      <c r="DS51" s="371">
        <f t="shared" si="42"/>
        <v>0</v>
      </c>
      <c r="DT51" s="371">
        <f t="shared" si="43"/>
        <v>0</v>
      </c>
      <c r="DU51" s="371">
        <f t="shared" si="44"/>
        <v>0</v>
      </c>
      <c r="DV51" s="371">
        <f t="shared" si="45"/>
        <v>0</v>
      </c>
      <c r="DW51" s="371">
        <f t="shared" si="46"/>
        <v>0</v>
      </c>
      <c r="DX51" s="371">
        <f t="shared" si="47"/>
        <v>0</v>
      </c>
      <c r="DY51" s="371">
        <f t="shared" si="48"/>
        <v>0</v>
      </c>
      <c r="DZ51" s="371">
        <f t="shared" si="49"/>
        <v>0</v>
      </c>
      <c r="EA51" s="371">
        <f t="shared" si="50"/>
        <v>0</v>
      </c>
      <c r="EB51" s="371">
        <f t="shared" si="51"/>
        <v>0</v>
      </c>
      <c r="EC51" s="371">
        <f t="shared" si="52"/>
        <v>0</v>
      </c>
      <c r="ED51" s="371">
        <f t="shared" si="53"/>
        <v>0</v>
      </c>
      <c r="EE51" s="371">
        <f t="shared" si="54"/>
        <v>0</v>
      </c>
      <c r="EF51" s="371">
        <f t="shared" si="55"/>
        <v>0</v>
      </c>
      <c r="EG51" s="371">
        <f t="shared" si="56"/>
        <v>0</v>
      </c>
      <c r="EH51" s="371">
        <f t="shared" si="57"/>
        <v>0</v>
      </c>
      <c r="EI51" s="371">
        <f t="shared" si="58"/>
        <v>0</v>
      </c>
      <c r="EJ51" s="371">
        <f t="shared" si="59"/>
        <v>0</v>
      </c>
      <c r="EK51" s="56" t="s">
        <v>737</v>
      </c>
    </row>
    <row r="52" spans="1:141" ht="54" customHeight="1">
      <c r="A52" s="37">
        <f>IF('JLA事務局用　※触らないで下さい'!$A$6="","",'JLA事務局用　※触らないで下さい'!$A$6)</f>
      </c>
      <c r="B52" s="171"/>
      <c r="C52" s="58">
        <f t="shared" si="0"/>
      </c>
      <c r="D52" s="58">
        <f t="shared" si="1"/>
      </c>
      <c r="E52" s="195">
        <f>'JLA事務局用　※触らないで下さい'!$B$6</f>
        <v>0</v>
      </c>
      <c r="F52" s="195">
        <f>'JLA事務局用　※触らないで下さい'!$C$6</f>
        <v>0</v>
      </c>
      <c r="G52" s="37" t="str">
        <f t="shared" si="27"/>
        <v>女</v>
      </c>
      <c r="H52" s="171" t="str">
        <f t="shared" si="10"/>
        <v>1900/01/00</v>
      </c>
      <c r="I52" s="37"/>
      <c r="J52" s="37">
        <f t="shared" si="11"/>
      </c>
      <c r="K52" s="37"/>
      <c r="L52" s="37"/>
      <c r="M52" s="57">
        <f t="shared" si="12"/>
      </c>
      <c r="N52" s="37" t="e">
        <f>JLA事務局用　※触らないで下さい!#REF!</f>
        <v>#REF!</v>
      </c>
      <c r="O52" s="37" t="e">
        <f>JLA事務局用　※触らないで下さい!#REF!</f>
        <v>#REF!</v>
      </c>
      <c r="P52" s="37"/>
      <c r="Q52" s="37"/>
      <c r="R52" s="37">
        <v>1</v>
      </c>
      <c r="S52" s="37" t="str">
        <f t="shared" si="65"/>
        <v>障害物ｽｲﾑ
200m</v>
      </c>
      <c r="T52" s="37" t="str">
        <f t="shared" si="13"/>
        <v>:.</v>
      </c>
      <c r="U52" s="37" t="str">
        <f t="shared" si="66"/>
        <v>ﾏﾈｷﾝｷｬﾘｰ
50m</v>
      </c>
      <c r="V52" s="37" t="str">
        <f t="shared" si="14"/>
        <v>:.</v>
      </c>
      <c r="W52" s="37" t="str">
        <f t="shared" si="67"/>
        <v>ﾚｽｷｭｰﾒﾄﾞﾚｰ100m</v>
      </c>
      <c r="X52" s="37" t="str">
        <f t="shared" si="15"/>
        <v>:.</v>
      </c>
      <c r="Y52" s="37" t="str">
        <f t="shared" si="68"/>
        <v>ﾏﾈｷﾝｷｬﾘｰ･
ｳｨｽﾞﾌｨﾝ
100m</v>
      </c>
      <c r="Z52" s="37" t="str">
        <f t="shared" si="16"/>
        <v>:.</v>
      </c>
      <c r="AA52" s="37" t="str">
        <f t="shared" si="69"/>
        <v>ﾏﾈｷﾝﾄｳ･
ｳｨｽﾞﾌｨﾝ
100m</v>
      </c>
      <c r="AB52" s="37" t="str">
        <f t="shared" si="17"/>
        <v>:.</v>
      </c>
      <c r="AC52" s="37" t="str">
        <f t="shared" si="70"/>
        <v>ｽｰﾊﾟｰﾗｲﾌｾｰﾊﾞｰ
200m</v>
      </c>
      <c r="AD52" s="37" t="str">
        <f t="shared" si="18"/>
        <v>:.</v>
      </c>
      <c r="AE52" s="37" t="e">
        <f>IF(AF52="","",#REF!)</f>
        <v>#REF!</v>
      </c>
      <c r="AF52" s="37" t="e">
        <f>IF(#REF!="","",#REF!)</f>
        <v>#REF!</v>
      </c>
      <c r="AG52" s="37"/>
      <c r="AH52" s="37"/>
      <c r="AI52" s="37"/>
      <c r="AJ52" s="37"/>
      <c r="AK52" s="37"/>
      <c r="AL52" s="37"/>
      <c r="AM52" s="37"/>
      <c r="AN52" s="57" t="s">
        <v>135</v>
      </c>
      <c r="AO52" s="219"/>
      <c r="AP52" s="220"/>
      <c r="AQ52" s="219"/>
      <c r="AR52" s="220"/>
      <c r="AS52" s="37" t="s">
        <v>28</v>
      </c>
      <c r="AT52" s="36"/>
      <c r="AU52" s="36"/>
      <c r="AV52" s="34"/>
      <c r="AW52" s="34"/>
      <c r="AX52" s="34"/>
      <c r="AY52" s="284"/>
      <c r="AZ52" s="37"/>
      <c r="BA52" s="34"/>
      <c r="BB52" s="34"/>
      <c r="BC52" s="35"/>
      <c r="BD52" s="37">
        <f>IF(BC52="","",DATEDIF(BC52,'様式 A-4（チーム情報・チームＰＲ）'!$G$2,"Y"))</f>
      </c>
      <c r="BE52" s="287"/>
      <c r="BF52" s="35"/>
      <c r="BG52" s="34"/>
      <c r="BH52" s="153"/>
      <c r="BI52" s="289"/>
      <c r="BJ52" s="309" t="s">
        <v>689</v>
      </c>
      <c r="BK52" s="290"/>
      <c r="BL52" s="309" t="s">
        <v>690</v>
      </c>
      <c r="BM52" s="291"/>
      <c r="BN52" s="289"/>
      <c r="BO52" s="309" t="s">
        <v>689</v>
      </c>
      <c r="BP52" s="290"/>
      <c r="BQ52" s="309" t="s">
        <v>690</v>
      </c>
      <c r="BR52" s="291"/>
      <c r="BS52" s="289"/>
      <c r="BT52" s="309" t="s">
        <v>689</v>
      </c>
      <c r="BU52" s="290"/>
      <c r="BV52" s="309" t="s">
        <v>690</v>
      </c>
      <c r="BW52" s="291"/>
      <c r="BX52" s="289"/>
      <c r="BY52" s="309" t="s">
        <v>689</v>
      </c>
      <c r="BZ52" s="290"/>
      <c r="CA52" s="309" t="s">
        <v>690</v>
      </c>
      <c r="CB52" s="291"/>
      <c r="CC52" s="289"/>
      <c r="CD52" s="309" t="s">
        <v>689</v>
      </c>
      <c r="CE52" s="290"/>
      <c r="CF52" s="309" t="s">
        <v>690</v>
      </c>
      <c r="CG52" s="291"/>
      <c r="CH52" s="289"/>
      <c r="CI52" s="309" t="s">
        <v>689</v>
      </c>
      <c r="CJ52" s="290"/>
      <c r="CK52" s="309" t="s">
        <v>690</v>
      </c>
      <c r="CL52" s="291"/>
      <c r="CM52" s="203"/>
      <c r="CN52" s="203"/>
      <c r="CO52" s="204"/>
      <c r="CP52" s="313" t="str">
        <f t="shared" si="73"/>
        <v>:.</v>
      </c>
      <c r="CQ52" s="313" t="str">
        <f t="shared" si="74"/>
        <v>:.</v>
      </c>
      <c r="CR52" s="313" t="str">
        <f t="shared" si="75"/>
        <v>:.</v>
      </c>
      <c r="CS52" s="313" t="str">
        <f t="shared" si="76"/>
        <v>:.</v>
      </c>
      <c r="CT52" s="313" t="str">
        <f t="shared" si="77"/>
        <v>:.</v>
      </c>
      <c r="CU52" s="313" t="str">
        <f t="shared" si="78"/>
        <v>:.</v>
      </c>
      <c r="CV52" s="314">
        <f t="shared" si="79"/>
        <v>1</v>
      </c>
      <c r="CW52" s="314">
        <f t="shared" si="60"/>
        <v>1</v>
      </c>
      <c r="CX52" s="314">
        <f t="shared" si="61"/>
        <v>1</v>
      </c>
      <c r="CY52" s="314">
        <f t="shared" si="62"/>
        <v>1</v>
      </c>
      <c r="CZ52" s="314">
        <f t="shared" si="63"/>
        <v>1</v>
      </c>
      <c r="DA52" s="314">
        <f t="shared" si="64"/>
        <v>1</v>
      </c>
      <c r="DB52" s="315">
        <f t="shared" si="28"/>
        <v>6</v>
      </c>
      <c r="DC52" s="37">
        <f t="shared" si="29"/>
        <v>0</v>
      </c>
      <c r="DD52" s="59">
        <f t="shared" si="71"/>
        <v>0</v>
      </c>
      <c r="DE52" s="59">
        <f t="shared" si="72"/>
        <v>0</v>
      </c>
      <c r="DG52" s="371">
        <f t="shared" si="30"/>
        <v>0</v>
      </c>
      <c r="DH52" s="371">
        <f t="shared" si="31"/>
        <v>0</v>
      </c>
      <c r="DI52" s="371">
        <f t="shared" si="32"/>
        <v>0</v>
      </c>
      <c r="DJ52" s="371">
        <f t="shared" si="33"/>
        <v>0</v>
      </c>
      <c r="DK52" s="371">
        <f t="shared" si="34"/>
        <v>0</v>
      </c>
      <c r="DL52" s="371">
        <f t="shared" si="35"/>
        <v>0</v>
      </c>
      <c r="DM52" s="371">
        <f t="shared" si="36"/>
        <v>0</v>
      </c>
      <c r="DN52" s="371">
        <f t="shared" si="37"/>
        <v>0</v>
      </c>
      <c r="DO52" s="371">
        <f t="shared" si="38"/>
        <v>0</v>
      </c>
      <c r="DP52" s="371">
        <f t="shared" si="39"/>
        <v>0</v>
      </c>
      <c r="DQ52" s="371">
        <f t="shared" si="40"/>
        <v>0</v>
      </c>
      <c r="DR52" s="371">
        <f t="shared" si="41"/>
        <v>0</v>
      </c>
      <c r="DS52" s="371">
        <f t="shared" si="42"/>
        <v>0</v>
      </c>
      <c r="DT52" s="371">
        <f t="shared" si="43"/>
        <v>0</v>
      </c>
      <c r="DU52" s="371">
        <f t="shared" si="44"/>
        <v>0</v>
      </c>
      <c r="DV52" s="371">
        <f t="shared" si="45"/>
        <v>0</v>
      </c>
      <c r="DW52" s="371">
        <f t="shared" si="46"/>
        <v>0</v>
      </c>
      <c r="DX52" s="371">
        <f t="shared" si="47"/>
        <v>0</v>
      </c>
      <c r="DY52" s="371">
        <f t="shared" si="48"/>
        <v>0</v>
      </c>
      <c r="DZ52" s="371">
        <f t="shared" si="49"/>
        <v>0</v>
      </c>
      <c r="EA52" s="371">
        <f t="shared" si="50"/>
        <v>0</v>
      </c>
      <c r="EB52" s="371">
        <f t="shared" si="51"/>
        <v>0</v>
      </c>
      <c r="EC52" s="371">
        <f t="shared" si="52"/>
        <v>0</v>
      </c>
      <c r="ED52" s="371">
        <f t="shared" si="53"/>
        <v>0</v>
      </c>
      <c r="EE52" s="371">
        <f t="shared" si="54"/>
        <v>0</v>
      </c>
      <c r="EF52" s="371">
        <f t="shared" si="55"/>
        <v>0</v>
      </c>
      <c r="EG52" s="371">
        <f t="shared" si="56"/>
        <v>0</v>
      </c>
      <c r="EH52" s="371">
        <f t="shared" si="57"/>
        <v>0</v>
      </c>
      <c r="EI52" s="371">
        <f t="shared" si="58"/>
        <v>0</v>
      </c>
      <c r="EJ52" s="371">
        <f t="shared" si="59"/>
        <v>0</v>
      </c>
      <c r="EK52" s="56" t="s">
        <v>738</v>
      </c>
    </row>
    <row r="53" spans="1:141" ht="54" customHeight="1">
      <c r="A53" s="37">
        <f>IF('JLA事務局用　※触らないで下さい'!$A$6="","",'JLA事務局用　※触らないで下さい'!$A$6)</f>
      </c>
      <c r="B53" s="171"/>
      <c r="C53" s="58">
        <f t="shared" si="0"/>
      </c>
      <c r="D53" s="58">
        <f t="shared" si="1"/>
      </c>
      <c r="E53" s="195">
        <f>'JLA事務局用　※触らないで下さい'!$B$6</f>
        <v>0</v>
      </c>
      <c r="F53" s="195">
        <f>'JLA事務局用　※触らないで下さい'!$C$6</f>
        <v>0</v>
      </c>
      <c r="G53" s="37" t="str">
        <f t="shared" si="27"/>
        <v>女</v>
      </c>
      <c r="H53" s="171" t="str">
        <f t="shared" si="10"/>
        <v>1900/01/00</v>
      </c>
      <c r="I53" s="37"/>
      <c r="J53" s="37">
        <f t="shared" si="11"/>
      </c>
      <c r="K53" s="37"/>
      <c r="L53" s="37"/>
      <c r="M53" s="57">
        <f t="shared" si="12"/>
      </c>
      <c r="N53" s="37" t="e">
        <f>JLA事務局用　※触らないで下さい!#REF!</f>
        <v>#REF!</v>
      </c>
      <c r="O53" s="37" t="e">
        <f>JLA事務局用　※触らないで下さい!#REF!</f>
        <v>#REF!</v>
      </c>
      <c r="P53" s="37"/>
      <c r="Q53" s="37"/>
      <c r="R53" s="37">
        <v>1</v>
      </c>
      <c r="S53" s="37" t="str">
        <f t="shared" si="65"/>
        <v>障害物ｽｲﾑ
200m</v>
      </c>
      <c r="T53" s="37" t="str">
        <f t="shared" si="13"/>
        <v>:.</v>
      </c>
      <c r="U53" s="37" t="str">
        <f t="shared" si="66"/>
        <v>ﾏﾈｷﾝｷｬﾘｰ
50m</v>
      </c>
      <c r="V53" s="37" t="str">
        <f t="shared" si="14"/>
        <v>:.</v>
      </c>
      <c r="W53" s="37" t="str">
        <f t="shared" si="67"/>
        <v>ﾚｽｷｭｰﾒﾄﾞﾚｰ100m</v>
      </c>
      <c r="X53" s="37" t="str">
        <f t="shared" si="15"/>
        <v>:.</v>
      </c>
      <c r="Y53" s="37" t="str">
        <f t="shared" si="68"/>
        <v>ﾏﾈｷﾝｷｬﾘｰ･
ｳｨｽﾞﾌｨﾝ
100m</v>
      </c>
      <c r="Z53" s="37" t="str">
        <f t="shared" si="16"/>
        <v>:.</v>
      </c>
      <c r="AA53" s="37" t="str">
        <f t="shared" si="69"/>
        <v>ﾏﾈｷﾝﾄｳ･
ｳｨｽﾞﾌｨﾝ
100m</v>
      </c>
      <c r="AB53" s="37" t="str">
        <f t="shared" si="17"/>
        <v>:.</v>
      </c>
      <c r="AC53" s="37" t="str">
        <f t="shared" si="70"/>
        <v>ｽｰﾊﾟｰﾗｲﾌｾｰﾊﾞｰ
200m</v>
      </c>
      <c r="AD53" s="37" t="str">
        <f t="shared" si="18"/>
        <v>:.</v>
      </c>
      <c r="AE53" s="37" t="e">
        <f>IF(AF53="","",#REF!)</f>
        <v>#REF!</v>
      </c>
      <c r="AF53" s="37" t="e">
        <f>IF(#REF!="","",#REF!)</f>
        <v>#REF!</v>
      </c>
      <c r="AG53" s="37"/>
      <c r="AH53" s="37"/>
      <c r="AI53" s="37"/>
      <c r="AJ53" s="37"/>
      <c r="AK53" s="37"/>
      <c r="AL53" s="37"/>
      <c r="AM53" s="37"/>
      <c r="AN53" s="57" t="s">
        <v>136</v>
      </c>
      <c r="AO53" s="219"/>
      <c r="AP53" s="220"/>
      <c r="AQ53" s="219"/>
      <c r="AR53" s="220"/>
      <c r="AS53" s="37" t="s">
        <v>28</v>
      </c>
      <c r="AT53" s="36"/>
      <c r="AU53" s="36"/>
      <c r="AV53" s="34"/>
      <c r="AW53" s="34"/>
      <c r="AX53" s="34"/>
      <c r="AY53" s="284"/>
      <c r="AZ53" s="37"/>
      <c r="BA53" s="34"/>
      <c r="BB53" s="34"/>
      <c r="BC53" s="35"/>
      <c r="BD53" s="37">
        <f>IF(BC53="","",DATEDIF(BC53,'様式 A-4（チーム情報・チームＰＲ）'!$G$2,"Y"))</f>
      </c>
      <c r="BE53" s="287"/>
      <c r="BF53" s="35"/>
      <c r="BG53" s="34"/>
      <c r="BH53" s="153"/>
      <c r="BI53" s="289"/>
      <c r="BJ53" s="309" t="s">
        <v>689</v>
      </c>
      <c r="BK53" s="290"/>
      <c r="BL53" s="309" t="s">
        <v>690</v>
      </c>
      <c r="BM53" s="291"/>
      <c r="BN53" s="289"/>
      <c r="BO53" s="309" t="s">
        <v>689</v>
      </c>
      <c r="BP53" s="290"/>
      <c r="BQ53" s="309" t="s">
        <v>690</v>
      </c>
      <c r="BR53" s="291"/>
      <c r="BS53" s="289"/>
      <c r="BT53" s="309" t="s">
        <v>689</v>
      </c>
      <c r="BU53" s="290"/>
      <c r="BV53" s="309" t="s">
        <v>690</v>
      </c>
      <c r="BW53" s="291"/>
      <c r="BX53" s="289"/>
      <c r="BY53" s="309" t="s">
        <v>689</v>
      </c>
      <c r="BZ53" s="290"/>
      <c r="CA53" s="309" t="s">
        <v>690</v>
      </c>
      <c r="CB53" s="291"/>
      <c r="CC53" s="289"/>
      <c r="CD53" s="309" t="s">
        <v>689</v>
      </c>
      <c r="CE53" s="290"/>
      <c r="CF53" s="309" t="s">
        <v>690</v>
      </c>
      <c r="CG53" s="291"/>
      <c r="CH53" s="289"/>
      <c r="CI53" s="309" t="s">
        <v>689</v>
      </c>
      <c r="CJ53" s="290"/>
      <c r="CK53" s="309" t="s">
        <v>690</v>
      </c>
      <c r="CL53" s="291"/>
      <c r="CM53" s="203"/>
      <c r="CN53" s="203"/>
      <c r="CO53" s="204"/>
      <c r="CP53" s="313" t="str">
        <f t="shared" si="73"/>
        <v>:.</v>
      </c>
      <c r="CQ53" s="313" t="str">
        <f t="shared" si="74"/>
        <v>:.</v>
      </c>
      <c r="CR53" s="313" t="str">
        <f t="shared" si="75"/>
        <v>:.</v>
      </c>
      <c r="CS53" s="313" t="str">
        <f t="shared" si="76"/>
        <v>:.</v>
      </c>
      <c r="CT53" s="313" t="str">
        <f t="shared" si="77"/>
        <v>:.</v>
      </c>
      <c r="CU53" s="313" t="str">
        <f t="shared" si="78"/>
        <v>:.</v>
      </c>
      <c r="CV53" s="314">
        <f t="shared" si="79"/>
        <v>1</v>
      </c>
      <c r="CW53" s="314">
        <f t="shared" si="60"/>
        <v>1</v>
      </c>
      <c r="CX53" s="314">
        <f t="shared" si="61"/>
        <v>1</v>
      </c>
      <c r="CY53" s="314">
        <f t="shared" si="62"/>
        <v>1</v>
      </c>
      <c r="CZ53" s="314">
        <f t="shared" si="63"/>
        <v>1</v>
      </c>
      <c r="DA53" s="314">
        <f t="shared" si="64"/>
        <v>1</v>
      </c>
      <c r="DB53" s="315">
        <f t="shared" si="28"/>
        <v>6</v>
      </c>
      <c r="DC53" s="37">
        <f t="shared" si="29"/>
        <v>0</v>
      </c>
      <c r="DD53" s="59">
        <f t="shared" si="71"/>
        <v>0</v>
      </c>
      <c r="DE53" s="59">
        <f t="shared" si="72"/>
        <v>0</v>
      </c>
      <c r="DG53" s="371">
        <f t="shared" si="30"/>
        <v>0</v>
      </c>
      <c r="DH53" s="371">
        <f t="shared" si="31"/>
        <v>0</v>
      </c>
      <c r="DI53" s="371">
        <f t="shared" si="32"/>
        <v>0</v>
      </c>
      <c r="DJ53" s="371">
        <f t="shared" si="33"/>
        <v>0</v>
      </c>
      <c r="DK53" s="371">
        <f t="shared" si="34"/>
        <v>0</v>
      </c>
      <c r="DL53" s="371">
        <f t="shared" si="35"/>
        <v>0</v>
      </c>
      <c r="DM53" s="371">
        <f t="shared" si="36"/>
        <v>0</v>
      </c>
      <c r="DN53" s="371">
        <f t="shared" si="37"/>
        <v>0</v>
      </c>
      <c r="DO53" s="371">
        <f t="shared" si="38"/>
        <v>0</v>
      </c>
      <c r="DP53" s="371">
        <f t="shared" si="39"/>
        <v>0</v>
      </c>
      <c r="DQ53" s="371">
        <f t="shared" si="40"/>
        <v>0</v>
      </c>
      <c r="DR53" s="371">
        <f t="shared" si="41"/>
        <v>0</v>
      </c>
      <c r="DS53" s="371">
        <f t="shared" si="42"/>
        <v>0</v>
      </c>
      <c r="DT53" s="371">
        <f t="shared" si="43"/>
        <v>0</v>
      </c>
      <c r="DU53" s="371">
        <f t="shared" si="44"/>
        <v>0</v>
      </c>
      <c r="DV53" s="371">
        <f t="shared" si="45"/>
        <v>0</v>
      </c>
      <c r="DW53" s="371">
        <f t="shared" si="46"/>
        <v>0</v>
      </c>
      <c r="DX53" s="371">
        <f t="shared" si="47"/>
        <v>0</v>
      </c>
      <c r="DY53" s="371">
        <f t="shared" si="48"/>
        <v>0</v>
      </c>
      <c r="DZ53" s="371">
        <f t="shared" si="49"/>
        <v>0</v>
      </c>
      <c r="EA53" s="371">
        <f t="shared" si="50"/>
        <v>0</v>
      </c>
      <c r="EB53" s="371">
        <f t="shared" si="51"/>
        <v>0</v>
      </c>
      <c r="EC53" s="371">
        <f t="shared" si="52"/>
        <v>0</v>
      </c>
      <c r="ED53" s="371">
        <f t="shared" si="53"/>
        <v>0</v>
      </c>
      <c r="EE53" s="371">
        <f t="shared" si="54"/>
        <v>0</v>
      </c>
      <c r="EF53" s="371">
        <f t="shared" si="55"/>
        <v>0</v>
      </c>
      <c r="EG53" s="371">
        <f t="shared" si="56"/>
        <v>0</v>
      </c>
      <c r="EH53" s="371">
        <f t="shared" si="57"/>
        <v>0</v>
      </c>
      <c r="EI53" s="371">
        <f t="shared" si="58"/>
        <v>0</v>
      </c>
      <c r="EJ53" s="371">
        <f t="shared" si="59"/>
        <v>0</v>
      </c>
      <c r="EK53" s="56" t="s">
        <v>739</v>
      </c>
    </row>
    <row r="54" spans="1:141" ht="54" customHeight="1">
      <c r="A54" s="37">
        <f>IF('JLA事務局用　※触らないで下さい'!$A$6="","",'JLA事務局用　※触らないで下さい'!$A$6)</f>
      </c>
      <c r="B54" s="171"/>
      <c r="C54" s="58">
        <f t="shared" si="0"/>
      </c>
      <c r="D54" s="58">
        <f t="shared" si="1"/>
      </c>
      <c r="E54" s="195">
        <f>'JLA事務局用　※触らないで下さい'!$B$6</f>
        <v>0</v>
      </c>
      <c r="F54" s="195">
        <f>'JLA事務局用　※触らないで下さい'!$C$6</f>
        <v>0</v>
      </c>
      <c r="G54" s="37" t="str">
        <f t="shared" si="27"/>
        <v>女</v>
      </c>
      <c r="H54" s="171" t="str">
        <f t="shared" si="10"/>
        <v>1900/01/00</v>
      </c>
      <c r="I54" s="37"/>
      <c r="J54" s="37">
        <f t="shared" si="11"/>
      </c>
      <c r="K54" s="37"/>
      <c r="L54" s="37"/>
      <c r="M54" s="57">
        <f t="shared" si="12"/>
      </c>
      <c r="N54" s="37" t="e">
        <f>JLA事務局用　※触らないで下さい!#REF!</f>
        <v>#REF!</v>
      </c>
      <c r="O54" s="37" t="e">
        <f>JLA事務局用　※触らないで下さい!#REF!</f>
        <v>#REF!</v>
      </c>
      <c r="P54" s="37"/>
      <c r="Q54" s="37"/>
      <c r="R54" s="37">
        <v>1</v>
      </c>
      <c r="S54" s="37" t="str">
        <f t="shared" si="65"/>
        <v>障害物ｽｲﾑ
200m</v>
      </c>
      <c r="T54" s="37" t="str">
        <f t="shared" si="13"/>
        <v>:.</v>
      </c>
      <c r="U54" s="37" t="str">
        <f t="shared" si="66"/>
        <v>ﾏﾈｷﾝｷｬﾘｰ
50m</v>
      </c>
      <c r="V54" s="37" t="str">
        <f t="shared" si="14"/>
        <v>:.</v>
      </c>
      <c r="W54" s="37" t="str">
        <f t="shared" si="67"/>
        <v>ﾚｽｷｭｰﾒﾄﾞﾚｰ100m</v>
      </c>
      <c r="X54" s="37" t="str">
        <f t="shared" si="15"/>
        <v>:.</v>
      </c>
      <c r="Y54" s="37" t="str">
        <f t="shared" si="68"/>
        <v>ﾏﾈｷﾝｷｬﾘｰ･
ｳｨｽﾞﾌｨﾝ
100m</v>
      </c>
      <c r="Z54" s="37" t="str">
        <f t="shared" si="16"/>
        <v>:.</v>
      </c>
      <c r="AA54" s="37" t="str">
        <f t="shared" si="69"/>
        <v>ﾏﾈｷﾝﾄｳ･
ｳｨｽﾞﾌｨﾝ
100m</v>
      </c>
      <c r="AB54" s="37" t="str">
        <f t="shared" si="17"/>
        <v>:.</v>
      </c>
      <c r="AC54" s="37" t="str">
        <f t="shared" si="70"/>
        <v>ｽｰﾊﾟｰﾗｲﾌｾｰﾊﾞｰ
200m</v>
      </c>
      <c r="AD54" s="37" t="str">
        <f t="shared" si="18"/>
        <v>:.</v>
      </c>
      <c r="AE54" s="37" t="e">
        <f>IF(AF54="","",#REF!)</f>
        <v>#REF!</v>
      </c>
      <c r="AF54" s="37" t="e">
        <f>IF(#REF!="","",#REF!)</f>
        <v>#REF!</v>
      </c>
      <c r="AG54" s="37"/>
      <c r="AH54" s="37"/>
      <c r="AI54" s="37"/>
      <c r="AJ54" s="37"/>
      <c r="AK54" s="37"/>
      <c r="AL54" s="37"/>
      <c r="AM54" s="37"/>
      <c r="AN54" s="57" t="s">
        <v>137</v>
      </c>
      <c r="AO54" s="219"/>
      <c r="AP54" s="220"/>
      <c r="AQ54" s="219"/>
      <c r="AR54" s="220"/>
      <c r="AS54" s="37" t="s">
        <v>28</v>
      </c>
      <c r="AT54" s="36"/>
      <c r="AU54" s="36"/>
      <c r="AV54" s="34"/>
      <c r="AW54" s="34"/>
      <c r="AX54" s="34"/>
      <c r="AY54" s="284"/>
      <c r="AZ54" s="37"/>
      <c r="BA54" s="34"/>
      <c r="BB54" s="34"/>
      <c r="BC54" s="35"/>
      <c r="BD54" s="37">
        <f>IF(BC54="","",DATEDIF(BC54,'様式 A-4（チーム情報・チームＰＲ）'!$G$2,"Y"))</f>
      </c>
      <c r="BE54" s="287"/>
      <c r="BF54" s="35"/>
      <c r="BG54" s="34"/>
      <c r="BH54" s="153"/>
      <c r="BI54" s="289"/>
      <c r="BJ54" s="309" t="s">
        <v>689</v>
      </c>
      <c r="BK54" s="290"/>
      <c r="BL54" s="309" t="s">
        <v>690</v>
      </c>
      <c r="BM54" s="291"/>
      <c r="BN54" s="289"/>
      <c r="BO54" s="309" t="s">
        <v>689</v>
      </c>
      <c r="BP54" s="290"/>
      <c r="BQ54" s="309" t="s">
        <v>690</v>
      </c>
      <c r="BR54" s="291"/>
      <c r="BS54" s="289"/>
      <c r="BT54" s="309" t="s">
        <v>689</v>
      </c>
      <c r="BU54" s="290"/>
      <c r="BV54" s="309" t="s">
        <v>690</v>
      </c>
      <c r="BW54" s="291"/>
      <c r="BX54" s="289"/>
      <c r="BY54" s="309" t="s">
        <v>689</v>
      </c>
      <c r="BZ54" s="290"/>
      <c r="CA54" s="309" t="s">
        <v>690</v>
      </c>
      <c r="CB54" s="291"/>
      <c r="CC54" s="289"/>
      <c r="CD54" s="309" t="s">
        <v>689</v>
      </c>
      <c r="CE54" s="290"/>
      <c r="CF54" s="309" t="s">
        <v>690</v>
      </c>
      <c r="CG54" s="291"/>
      <c r="CH54" s="289"/>
      <c r="CI54" s="309" t="s">
        <v>689</v>
      </c>
      <c r="CJ54" s="290"/>
      <c r="CK54" s="309" t="s">
        <v>690</v>
      </c>
      <c r="CL54" s="291"/>
      <c r="CM54" s="203"/>
      <c r="CN54" s="203"/>
      <c r="CO54" s="204"/>
      <c r="CP54" s="313" t="str">
        <f t="shared" si="73"/>
        <v>:.</v>
      </c>
      <c r="CQ54" s="313" t="str">
        <f t="shared" si="74"/>
        <v>:.</v>
      </c>
      <c r="CR54" s="313" t="str">
        <f t="shared" si="75"/>
        <v>:.</v>
      </c>
      <c r="CS54" s="313" t="str">
        <f t="shared" si="76"/>
        <v>:.</v>
      </c>
      <c r="CT54" s="313" t="str">
        <f t="shared" si="77"/>
        <v>:.</v>
      </c>
      <c r="CU54" s="313" t="str">
        <f t="shared" si="78"/>
        <v>:.</v>
      </c>
      <c r="CV54" s="314">
        <f t="shared" si="79"/>
        <v>1</v>
      </c>
      <c r="CW54" s="314">
        <f t="shared" si="60"/>
        <v>1</v>
      </c>
      <c r="CX54" s="314">
        <f t="shared" si="61"/>
        <v>1</v>
      </c>
      <c r="CY54" s="314">
        <f t="shared" si="62"/>
        <v>1</v>
      </c>
      <c r="CZ54" s="314">
        <f t="shared" si="63"/>
        <v>1</v>
      </c>
      <c r="DA54" s="314">
        <f t="shared" si="64"/>
        <v>1</v>
      </c>
      <c r="DB54" s="315">
        <f t="shared" si="28"/>
        <v>6</v>
      </c>
      <c r="DC54" s="37">
        <f t="shared" si="29"/>
        <v>0</v>
      </c>
      <c r="DD54" s="59">
        <f t="shared" si="71"/>
        <v>0</v>
      </c>
      <c r="DE54" s="59">
        <f t="shared" si="72"/>
        <v>0</v>
      </c>
      <c r="DG54" s="371">
        <f t="shared" si="30"/>
        <v>0</v>
      </c>
      <c r="DH54" s="371">
        <f t="shared" si="31"/>
        <v>0</v>
      </c>
      <c r="DI54" s="371">
        <f t="shared" si="32"/>
        <v>0</v>
      </c>
      <c r="DJ54" s="371">
        <f t="shared" si="33"/>
        <v>0</v>
      </c>
      <c r="DK54" s="371">
        <f t="shared" si="34"/>
        <v>0</v>
      </c>
      <c r="DL54" s="371">
        <f t="shared" si="35"/>
        <v>0</v>
      </c>
      <c r="DM54" s="371">
        <f t="shared" si="36"/>
        <v>0</v>
      </c>
      <c r="DN54" s="371">
        <f t="shared" si="37"/>
        <v>0</v>
      </c>
      <c r="DO54" s="371">
        <f t="shared" si="38"/>
        <v>0</v>
      </c>
      <c r="DP54" s="371">
        <f t="shared" si="39"/>
        <v>0</v>
      </c>
      <c r="DQ54" s="371">
        <f t="shared" si="40"/>
        <v>0</v>
      </c>
      <c r="DR54" s="371">
        <f t="shared" si="41"/>
        <v>0</v>
      </c>
      <c r="DS54" s="371">
        <f t="shared" si="42"/>
        <v>0</v>
      </c>
      <c r="DT54" s="371">
        <f t="shared" si="43"/>
        <v>0</v>
      </c>
      <c r="DU54" s="371">
        <f t="shared" si="44"/>
        <v>0</v>
      </c>
      <c r="DV54" s="371">
        <f t="shared" si="45"/>
        <v>0</v>
      </c>
      <c r="DW54" s="371">
        <f t="shared" si="46"/>
        <v>0</v>
      </c>
      <c r="DX54" s="371">
        <f t="shared" si="47"/>
        <v>0</v>
      </c>
      <c r="DY54" s="371">
        <f t="shared" si="48"/>
        <v>0</v>
      </c>
      <c r="DZ54" s="371">
        <f t="shared" si="49"/>
        <v>0</v>
      </c>
      <c r="EA54" s="371">
        <f t="shared" si="50"/>
        <v>0</v>
      </c>
      <c r="EB54" s="371">
        <f t="shared" si="51"/>
        <v>0</v>
      </c>
      <c r="EC54" s="371">
        <f t="shared" si="52"/>
        <v>0</v>
      </c>
      <c r="ED54" s="371">
        <f t="shared" si="53"/>
        <v>0</v>
      </c>
      <c r="EE54" s="371">
        <f t="shared" si="54"/>
        <v>0</v>
      </c>
      <c r="EF54" s="371">
        <f t="shared" si="55"/>
        <v>0</v>
      </c>
      <c r="EG54" s="371">
        <f t="shared" si="56"/>
        <v>0</v>
      </c>
      <c r="EH54" s="371">
        <f t="shared" si="57"/>
        <v>0</v>
      </c>
      <c r="EI54" s="371">
        <f t="shared" si="58"/>
        <v>0</v>
      </c>
      <c r="EJ54" s="371">
        <f t="shared" si="59"/>
        <v>0</v>
      </c>
      <c r="EK54" s="56" t="s">
        <v>740</v>
      </c>
    </row>
    <row r="55" spans="1:141" ht="54" customHeight="1">
      <c r="A55" s="37">
        <f>IF('JLA事務局用　※触らないで下さい'!$A$6="","",'JLA事務局用　※触らないで下さい'!$A$6)</f>
      </c>
      <c r="B55" s="171"/>
      <c r="C55" s="58">
        <f t="shared" si="0"/>
      </c>
      <c r="D55" s="58">
        <f t="shared" si="1"/>
      </c>
      <c r="E55" s="195">
        <f>'JLA事務局用　※触らないで下さい'!$B$6</f>
        <v>0</v>
      </c>
      <c r="F55" s="195">
        <f>'JLA事務局用　※触らないで下さい'!$C$6</f>
        <v>0</v>
      </c>
      <c r="G55" s="37" t="str">
        <f t="shared" si="27"/>
        <v>女</v>
      </c>
      <c r="H55" s="171" t="str">
        <f t="shared" si="10"/>
        <v>1900/01/00</v>
      </c>
      <c r="I55" s="37"/>
      <c r="J55" s="37">
        <f t="shared" si="11"/>
      </c>
      <c r="K55" s="37"/>
      <c r="L55" s="37"/>
      <c r="M55" s="57">
        <f t="shared" si="12"/>
      </c>
      <c r="N55" s="37" t="e">
        <f>JLA事務局用　※触らないで下さい!#REF!</f>
        <v>#REF!</v>
      </c>
      <c r="O55" s="37" t="e">
        <f>JLA事務局用　※触らないで下さい!#REF!</f>
        <v>#REF!</v>
      </c>
      <c r="P55" s="37"/>
      <c r="Q55" s="37"/>
      <c r="R55" s="37">
        <v>1</v>
      </c>
      <c r="S55" s="37" t="str">
        <f t="shared" si="65"/>
        <v>障害物ｽｲﾑ
200m</v>
      </c>
      <c r="T55" s="37" t="str">
        <f t="shared" si="13"/>
        <v>:.</v>
      </c>
      <c r="U55" s="37" t="str">
        <f t="shared" si="66"/>
        <v>ﾏﾈｷﾝｷｬﾘｰ
50m</v>
      </c>
      <c r="V55" s="37" t="str">
        <f t="shared" si="14"/>
        <v>:.</v>
      </c>
      <c r="W55" s="37" t="str">
        <f t="shared" si="67"/>
        <v>ﾚｽｷｭｰﾒﾄﾞﾚｰ100m</v>
      </c>
      <c r="X55" s="37" t="str">
        <f t="shared" si="15"/>
        <v>:.</v>
      </c>
      <c r="Y55" s="37" t="str">
        <f t="shared" si="68"/>
        <v>ﾏﾈｷﾝｷｬﾘｰ･
ｳｨｽﾞﾌｨﾝ
100m</v>
      </c>
      <c r="Z55" s="37" t="str">
        <f t="shared" si="16"/>
        <v>:.</v>
      </c>
      <c r="AA55" s="37" t="str">
        <f t="shared" si="69"/>
        <v>ﾏﾈｷﾝﾄｳ･
ｳｨｽﾞﾌｨﾝ
100m</v>
      </c>
      <c r="AB55" s="37" t="str">
        <f t="shared" si="17"/>
        <v>:.</v>
      </c>
      <c r="AC55" s="37" t="str">
        <f t="shared" si="70"/>
        <v>ｽｰﾊﾟｰﾗｲﾌｾｰﾊﾞｰ
200m</v>
      </c>
      <c r="AD55" s="37" t="str">
        <f t="shared" si="18"/>
        <v>:.</v>
      </c>
      <c r="AE55" s="37" t="e">
        <f>IF(AF55="","",#REF!)</f>
        <v>#REF!</v>
      </c>
      <c r="AF55" s="37" t="e">
        <f>IF(#REF!="","",#REF!)</f>
        <v>#REF!</v>
      </c>
      <c r="AG55" s="37"/>
      <c r="AH55" s="37"/>
      <c r="AI55" s="37"/>
      <c r="AJ55" s="37"/>
      <c r="AK55" s="37"/>
      <c r="AL55" s="37"/>
      <c r="AM55" s="37"/>
      <c r="AN55" s="57" t="s">
        <v>138</v>
      </c>
      <c r="AO55" s="219"/>
      <c r="AP55" s="220"/>
      <c r="AQ55" s="219"/>
      <c r="AR55" s="220"/>
      <c r="AS55" s="37" t="s">
        <v>28</v>
      </c>
      <c r="AT55" s="36"/>
      <c r="AU55" s="36"/>
      <c r="AV55" s="34"/>
      <c r="AW55" s="34"/>
      <c r="AX55" s="34"/>
      <c r="AY55" s="284"/>
      <c r="AZ55" s="37"/>
      <c r="BA55" s="34"/>
      <c r="BB55" s="34"/>
      <c r="BC55" s="35"/>
      <c r="BD55" s="37">
        <f>IF(BC55="","",DATEDIF(BC55,'様式 A-4（チーム情報・チームＰＲ）'!$G$2,"Y"))</f>
      </c>
      <c r="BE55" s="287"/>
      <c r="BF55" s="35"/>
      <c r="BG55" s="34"/>
      <c r="BH55" s="153"/>
      <c r="BI55" s="289"/>
      <c r="BJ55" s="309" t="s">
        <v>689</v>
      </c>
      <c r="BK55" s="290"/>
      <c r="BL55" s="309" t="s">
        <v>690</v>
      </c>
      <c r="BM55" s="291"/>
      <c r="BN55" s="289"/>
      <c r="BO55" s="309" t="s">
        <v>689</v>
      </c>
      <c r="BP55" s="290"/>
      <c r="BQ55" s="309" t="s">
        <v>690</v>
      </c>
      <c r="BR55" s="291"/>
      <c r="BS55" s="289"/>
      <c r="BT55" s="309" t="s">
        <v>689</v>
      </c>
      <c r="BU55" s="290"/>
      <c r="BV55" s="309" t="s">
        <v>690</v>
      </c>
      <c r="BW55" s="291"/>
      <c r="BX55" s="289"/>
      <c r="BY55" s="309" t="s">
        <v>689</v>
      </c>
      <c r="BZ55" s="290"/>
      <c r="CA55" s="309" t="s">
        <v>690</v>
      </c>
      <c r="CB55" s="291"/>
      <c r="CC55" s="289"/>
      <c r="CD55" s="309" t="s">
        <v>689</v>
      </c>
      <c r="CE55" s="290"/>
      <c r="CF55" s="309" t="s">
        <v>690</v>
      </c>
      <c r="CG55" s="291"/>
      <c r="CH55" s="289"/>
      <c r="CI55" s="309" t="s">
        <v>689</v>
      </c>
      <c r="CJ55" s="290"/>
      <c r="CK55" s="309" t="s">
        <v>690</v>
      </c>
      <c r="CL55" s="291"/>
      <c r="CM55" s="203"/>
      <c r="CN55" s="203"/>
      <c r="CO55" s="204"/>
      <c r="CP55" s="313" t="str">
        <f t="shared" si="73"/>
        <v>:.</v>
      </c>
      <c r="CQ55" s="313" t="str">
        <f t="shared" si="74"/>
        <v>:.</v>
      </c>
      <c r="CR55" s="313" t="str">
        <f t="shared" si="75"/>
        <v>:.</v>
      </c>
      <c r="CS55" s="313" t="str">
        <f t="shared" si="76"/>
        <v>:.</v>
      </c>
      <c r="CT55" s="313" t="str">
        <f t="shared" si="77"/>
        <v>:.</v>
      </c>
      <c r="CU55" s="313" t="str">
        <f t="shared" si="78"/>
        <v>:.</v>
      </c>
      <c r="CV55" s="314">
        <f t="shared" si="79"/>
        <v>1</v>
      </c>
      <c r="CW55" s="314">
        <f t="shared" si="60"/>
        <v>1</v>
      </c>
      <c r="CX55" s="314">
        <f t="shared" si="61"/>
        <v>1</v>
      </c>
      <c r="CY55" s="314">
        <f t="shared" si="62"/>
        <v>1</v>
      </c>
      <c r="CZ55" s="314">
        <f t="shared" si="63"/>
        <v>1</v>
      </c>
      <c r="DA55" s="314">
        <f t="shared" si="64"/>
        <v>1</v>
      </c>
      <c r="DB55" s="315">
        <f t="shared" si="28"/>
        <v>6</v>
      </c>
      <c r="DC55" s="37">
        <f t="shared" si="29"/>
        <v>0</v>
      </c>
      <c r="DD55" s="59">
        <f t="shared" si="71"/>
        <v>0</v>
      </c>
      <c r="DE55" s="59">
        <f t="shared" si="72"/>
        <v>0</v>
      </c>
      <c r="DG55" s="371">
        <f t="shared" si="30"/>
        <v>0</v>
      </c>
      <c r="DH55" s="371">
        <f t="shared" si="31"/>
        <v>0</v>
      </c>
      <c r="DI55" s="371">
        <f t="shared" si="32"/>
        <v>0</v>
      </c>
      <c r="DJ55" s="371">
        <f t="shared" si="33"/>
        <v>0</v>
      </c>
      <c r="DK55" s="371">
        <f t="shared" si="34"/>
        <v>0</v>
      </c>
      <c r="DL55" s="371">
        <f t="shared" si="35"/>
        <v>0</v>
      </c>
      <c r="DM55" s="371">
        <f t="shared" si="36"/>
        <v>0</v>
      </c>
      <c r="DN55" s="371">
        <f t="shared" si="37"/>
        <v>0</v>
      </c>
      <c r="DO55" s="371">
        <f t="shared" si="38"/>
        <v>0</v>
      </c>
      <c r="DP55" s="371">
        <f t="shared" si="39"/>
        <v>0</v>
      </c>
      <c r="DQ55" s="371">
        <f t="shared" si="40"/>
        <v>0</v>
      </c>
      <c r="DR55" s="371">
        <f t="shared" si="41"/>
        <v>0</v>
      </c>
      <c r="DS55" s="371">
        <f t="shared" si="42"/>
        <v>0</v>
      </c>
      <c r="DT55" s="371">
        <f t="shared" si="43"/>
        <v>0</v>
      </c>
      <c r="DU55" s="371">
        <f t="shared" si="44"/>
        <v>0</v>
      </c>
      <c r="DV55" s="371">
        <f t="shared" si="45"/>
        <v>0</v>
      </c>
      <c r="DW55" s="371">
        <f t="shared" si="46"/>
        <v>0</v>
      </c>
      <c r="DX55" s="371">
        <f t="shared" si="47"/>
        <v>0</v>
      </c>
      <c r="DY55" s="371">
        <f t="shared" si="48"/>
        <v>0</v>
      </c>
      <c r="DZ55" s="371">
        <f t="shared" si="49"/>
        <v>0</v>
      </c>
      <c r="EA55" s="371">
        <f t="shared" si="50"/>
        <v>0</v>
      </c>
      <c r="EB55" s="371">
        <f t="shared" si="51"/>
        <v>0</v>
      </c>
      <c r="EC55" s="371">
        <f t="shared" si="52"/>
        <v>0</v>
      </c>
      <c r="ED55" s="371">
        <f t="shared" si="53"/>
        <v>0</v>
      </c>
      <c r="EE55" s="371">
        <f t="shared" si="54"/>
        <v>0</v>
      </c>
      <c r="EF55" s="371">
        <f t="shared" si="55"/>
        <v>0</v>
      </c>
      <c r="EG55" s="371">
        <f t="shared" si="56"/>
        <v>0</v>
      </c>
      <c r="EH55" s="371">
        <f t="shared" si="57"/>
        <v>0</v>
      </c>
      <c r="EI55" s="371">
        <f t="shared" si="58"/>
        <v>0</v>
      </c>
      <c r="EJ55" s="371">
        <f t="shared" si="59"/>
        <v>0</v>
      </c>
      <c r="EK55" s="56" t="s">
        <v>741</v>
      </c>
    </row>
    <row r="56" spans="1:141" ht="54" customHeight="1">
      <c r="A56" s="37">
        <f>IF('JLA事務局用　※触らないで下さい'!$A$6="","",'JLA事務局用　※触らないで下さい'!$A$6)</f>
      </c>
      <c r="B56" s="171"/>
      <c r="C56" s="58">
        <f t="shared" si="0"/>
      </c>
      <c r="D56" s="58">
        <f t="shared" si="1"/>
      </c>
      <c r="E56" s="195">
        <f>'JLA事務局用　※触らないで下さい'!$B$6</f>
        <v>0</v>
      </c>
      <c r="F56" s="195">
        <f>'JLA事務局用　※触らないで下さい'!$C$6</f>
        <v>0</v>
      </c>
      <c r="G56" s="37" t="str">
        <f t="shared" si="27"/>
        <v>女</v>
      </c>
      <c r="H56" s="171" t="str">
        <f t="shared" si="10"/>
        <v>1900/01/00</v>
      </c>
      <c r="I56" s="37"/>
      <c r="J56" s="37">
        <f t="shared" si="11"/>
      </c>
      <c r="K56" s="37"/>
      <c r="L56" s="37"/>
      <c r="M56" s="57">
        <f t="shared" si="12"/>
      </c>
      <c r="N56" s="37" t="e">
        <f>JLA事務局用　※触らないで下さい!#REF!</f>
        <v>#REF!</v>
      </c>
      <c r="O56" s="37" t="e">
        <f>JLA事務局用　※触らないで下さい!#REF!</f>
        <v>#REF!</v>
      </c>
      <c r="P56" s="37"/>
      <c r="Q56" s="37"/>
      <c r="R56" s="37">
        <v>1</v>
      </c>
      <c r="S56" s="37" t="str">
        <f t="shared" si="65"/>
        <v>障害物ｽｲﾑ
200m</v>
      </c>
      <c r="T56" s="37" t="str">
        <f t="shared" si="13"/>
        <v>:.</v>
      </c>
      <c r="U56" s="37" t="str">
        <f t="shared" si="66"/>
        <v>ﾏﾈｷﾝｷｬﾘｰ
50m</v>
      </c>
      <c r="V56" s="37" t="str">
        <f t="shared" si="14"/>
        <v>:.</v>
      </c>
      <c r="W56" s="37" t="str">
        <f t="shared" si="67"/>
        <v>ﾚｽｷｭｰﾒﾄﾞﾚｰ100m</v>
      </c>
      <c r="X56" s="37" t="str">
        <f t="shared" si="15"/>
        <v>:.</v>
      </c>
      <c r="Y56" s="37" t="str">
        <f t="shared" si="68"/>
        <v>ﾏﾈｷﾝｷｬﾘｰ･
ｳｨｽﾞﾌｨﾝ
100m</v>
      </c>
      <c r="Z56" s="37" t="str">
        <f t="shared" si="16"/>
        <v>:.</v>
      </c>
      <c r="AA56" s="37" t="str">
        <f t="shared" si="69"/>
        <v>ﾏﾈｷﾝﾄｳ･
ｳｨｽﾞﾌｨﾝ
100m</v>
      </c>
      <c r="AB56" s="37" t="str">
        <f t="shared" si="17"/>
        <v>:.</v>
      </c>
      <c r="AC56" s="37" t="str">
        <f t="shared" si="70"/>
        <v>ｽｰﾊﾟｰﾗｲﾌｾｰﾊﾞｰ
200m</v>
      </c>
      <c r="AD56" s="37" t="str">
        <f t="shared" si="18"/>
        <v>:.</v>
      </c>
      <c r="AE56" s="37" t="e">
        <f>IF(AF56="","",#REF!)</f>
        <v>#REF!</v>
      </c>
      <c r="AF56" s="37" t="e">
        <f>IF(#REF!="","",#REF!)</f>
        <v>#REF!</v>
      </c>
      <c r="AG56" s="37"/>
      <c r="AH56" s="37"/>
      <c r="AI56" s="37"/>
      <c r="AJ56" s="37"/>
      <c r="AK56" s="37"/>
      <c r="AL56" s="37"/>
      <c r="AM56" s="37"/>
      <c r="AN56" s="57" t="s">
        <v>139</v>
      </c>
      <c r="AO56" s="219"/>
      <c r="AP56" s="220"/>
      <c r="AQ56" s="219"/>
      <c r="AR56" s="220"/>
      <c r="AS56" s="37" t="s">
        <v>28</v>
      </c>
      <c r="AT56" s="36"/>
      <c r="AU56" s="36"/>
      <c r="AV56" s="34"/>
      <c r="AW56" s="34"/>
      <c r="AX56" s="34"/>
      <c r="AY56" s="284"/>
      <c r="AZ56" s="37"/>
      <c r="BA56" s="34"/>
      <c r="BB56" s="34"/>
      <c r="BC56" s="35"/>
      <c r="BD56" s="37">
        <f>IF(BC56="","",DATEDIF(BC56,'様式 A-4（チーム情報・チームＰＲ）'!$G$2,"Y"))</f>
      </c>
      <c r="BE56" s="287"/>
      <c r="BF56" s="35"/>
      <c r="BG56" s="34"/>
      <c r="BH56" s="153"/>
      <c r="BI56" s="289"/>
      <c r="BJ56" s="309" t="s">
        <v>689</v>
      </c>
      <c r="BK56" s="290"/>
      <c r="BL56" s="309" t="s">
        <v>690</v>
      </c>
      <c r="BM56" s="291"/>
      <c r="BN56" s="289"/>
      <c r="BO56" s="309" t="s">
        <v>689</v>
      </c>
      <c r="BP56" s="290"/>
      <c r="BQ56" s="309" t="s">
        <v>690</v>
      </c>
      <c r="BR56" s="291"/>
      <c r="BS56" s="289"/>
      <c r="BT56" s="309" t="s">
        <v>689</v>
      </c>
      <c r="BU56" s="290"/>
      <c r="BV56" s="309" t="s">
        <v>690</v>
      </c>
      <c r="BW56" s="291"/>
      <c r="BX56" s="289"/>
      <c r="BY56" s="309" t="s">
        <v>689</v>
      </c>
      <c r="BZ56" s="290"/>
      <c r="CA56" s="309" t="s">
        <v>690</v>
      </c>
      <c r="CB56" s="291"/>
      <c r="CC56" s="289"/>
      <c r="CD56" s="309" t="s">
        <v>689</v>
      </c>
      <c r="CE56" s="290"/>
      <c r="CF56" s="309" t="s">
        <v>690</v>
      </c>
      <c r="CG56" s="291"/>
      <c r="CH56" s="289"/>
      <c r="CI56" s="309" t="s">
        <v>689</v>
      </c>
      <c r="CJ56" s="290"/>
      <c r="CK56" s="309" t="s">
        <v>690</v>
      </c>
      <c r="CL56" s="291"/>
      <c r="CM56" s="203"/>
      <c r="CN56" s="203"/>
      <c r="CO56" s="204"/>
      <c r="CP56" s="313" t="str">
        <f t="shared" si="73"/>
        <v>:.</v>
      </c>
      <c r="CQ56" s="313" t="str">
        <f t="shared" si="74"/>
        <v>:.</v>
      </c>
      <c r="CR56" s="313" t="str">
        <f t="shared" si="75"/>
        <v>:.</v>
      </c>
      <c r="CS56" s="313" t="str">
        <f t="shared" si="76"/>
        <v>:.</v>
      </c>
      <c r="CT56" s="313" t="str">
        <f t="shared" si="77"/>
        <v>:.</v>
      </c>
      <c r="CU56" s="313" t="str">
        <f t="shared" si="78"/>
        <v>:.</v>
      </c>
      <c r="CV56" s="314">
        <f t="shared" si="79"/>
        <v>1</v>
      </c>
      <c r="CW56" s="314">
        <f t="shared" si="60"/>
        <v>1</v>
      </c>
      <c r="CX56" s="314">
        <f t="shared" si="61"/>
        <v>1</v>
      </c>
      <c r="CY56" s="314">
        <f t="shared" si="62"/>
        <v>1</v>
      </c>
      <c r="CZ56" s="314">
        <f t="shared" si="63"/>
        <v>1</v>
      </c>
      <c r="DA56" s="314">
        <f t="shared" si="64"/>
        <v>1</v>
      </c>
      <c r="DB56" s="315">
        <f t="shared" si="28"/>
        <v>6</v>
      </c>
      <c r="DC56" s="37">
        <f t="shared" si="29"/>
        <v>0</v>
      </c>
      <c r="DD56" s="59">
        <f t="shared" si="71"/>
        <v>0</v>
      </c>
      <c r="DE56" s="59">
        <f t="shared" si="72"/>
        <v>0</v>
      </c>
      <c r="DG56" s="371">
        <f t="shared" si="30"/>
        <v>0</v>
      </c>
      <c r="DH56" s="371">
        <f t="shared" si="31"/>
        <v>0</v>
      </c>
      <c r="DI56" s="371">
        <f t="shared" si="32"/>
        <v>0</v>
      </c>
      <c r="DJ56" s="371">
        <f t="shared" si="33"/>
        <v>0</v>
      </c>
      <c r="DK56" s="371">
        <f t="shared" si="34"/>
        <v>0</v>
      </c>
      <c r="DL56" s="371">
        <f t="shared" si="35"/>
        <v>0</v>
      </c>
      <c r="DM56" s="371">
        <f t="shared" si="36"/>
        <v>0</v>
      </c>
      <c r="DN56" s="371">
        <f t="shared" si="37"/>
        <v>0</v>
      </c>
      <c r="DO56" s="371">
        <f t="shared" si="38"/>
        <v>0</v>
      </c>
      <c r="DP56" s="371">
        <f t="shared" si="39"/>
        <v>0</v>
      </c>
      <c r="DQ56" s="371">
        <f t="shared" si="40"/>
        <v>0</v>
      </c>
      <c r="DR56" s="371">
        <f t="shared" si="41"/>
        <v>0</v>
      </c>
      <c r="DS56" s="371">
        <f t="shared" si="42"/>
        <v>0</v>
      </c>
      <c r="DT56" s="371">
        <f t="shared" si="43"/>
        <v>0</v>
      </c>
      <c r="DU56" s="371">
        <f t="shared" si="44"/>
        <v>0</v>
      </c>
      <c r="DV56" s="371">
        <f t="shared" si="45"/>
        <v>0</v>
      </c>
      <c r="DW56" s="371">
        <f t="shared" si="46"/>
        <v>0</v>
      </c>
      <c r="DX56" s="371">
        <f t="shared" si="47"/>
        <v>0</v>
      </c>
      <c r="DY56" s="371">
        <f t="shared" si="48"/>
        <v>0</v>
      </c>
      <c r="DZ56" s="371">
        <f t="shared" si="49"/>
        <v>0</v>
      </c>
      <c r="EA56" s="371">
        <f t="shared" si="50"/>
        <v>0</v>
      </c>
      <c r="EB56" s="371">
        <f t="shared" si="51"/>
        <v>0</v>
      </c>
      <c r="EC56" s="371">
        <f t="shared" si="52"/>
        <v>0</v>
      </c>
      <c r="ED56" s="371">
        <f t="shared" si="53"/>
        <v>0</v>
      </c>
      <c r="EE56" s="371">
        <f t="shared" si="54"/>
        <v>0</v>
      </c>
      <c r="EF56" s="371">
        <f t="shared" si="55"/>
        <v>0</v>
      </c>
      <c r="EG56" s="371">
        <f t="shared" si="56"/>
        <v>0</v>
      </c>
      <c r="EH56" s="371">
        <f t="shared" si="57"/>
        <v>0</v>
      </c>
      <c r="EI56" s="371">
        <f t="shared" si="58"/>
        <v>0</v>
      </c>
      <c r="EJ56" s="371">
        <f t="shared" si="59"/>
        <v>0</v>
      </c>
      <c r="EK56" s="56" t="s">
        <v>742</v>
      </c>
    </row>
    <row r="57" spans="1:141" ht="54" customHeight="1">
      <c r="A57" s="37">
        <f>IF('JLA事務局用　※触らないで下さい'!$A$6="","",'JLA事務局用　※触らないで下さい'!$A$6)</f>
      </c>
      <c r="B57" s="171"/>
      <c r="C57" s="58">
        <f t="shared" si="0"/>
      </c>
      <c r="D57" s="58">
        <f t="shared" si="1"/>
      </c>
      <c r="E57" s="195">
        <f>'JLA事務局用　※触らないで下さい'!$B$6</f>
        <v>0</v>
      </c>
      <c r="F57" s="195">
        <f>'JLA事務局用　※触らないで下さい'!$C$6</f>
        <v>0</v>
      </c>
      <c r="G57" s="37" t="str">
        <f t="shared" si="27"/>
        <v>女</v>
      </c>
      <c r="H57" s="171" t="str">
        <f t="shared" si="10"/>
        <v>1900/01/00</v>
      </c>
      <c r="I57" s="37"/>
      <c r="J57" s="37">
        <f t="shared" si="11"/>
      </c>
      <c r="K57" s="37"/>
      <c r="L57" s="37"/>
      <c r="M57" s="57">
        <f t="shared" si="12"/>
      </c>
      <c r="N57" s="37" t="e">
        <f>JLA事務局用　※触らないで下さい!#REF!</f>
        <v>#REF!</v>
      </c>
      <c r="O57" s="37" t="e">
        <f>JLA事務局用　※触らないで下さい!#REF!</f>
        <v>#REF!</v>
      </c>
      <c r="P57" s="37"/>
      <c r="Q57" s="37"/>
      <c r="R57" s="37">
        <v>1</v>
      </c>
      <c r="S57" s="37" t="str">
        <f t="shared" si="65"/>
        <v>障害物ｽｲﾑ
200m</v>
      </c>
      <c r="T57" s="37" t="str">
        <f t="shared" si="13"/>
        <v>:.</v>
      </c>
      <c r="U57" s="37" t="str">
        <f t="shared" si="66"/>
        <v>ﾏﾈｷﾝｷｬﾘｰ
50m</v>
      </c>
      <c r="V57" s="37" t="str">
        <f t="shared" si="14"/>
        <v>:.</v>
      </c>
      <c r="W57" s="37" t="str">
        <f t="shared" si="67"/>
        <v>ﾚｽｷｭｰﾒﾄﾞﾚｰ100m</v>
      </c>
      <c r="X57" s="37" t="str">
        <f t="shared" si="15"/>
        <v>:.</v>
      </c>
      <c r="Y57" s="37" t="str">
        <f t="shared" si="68"/>
        <v>ﾏﾈｷﾝｷｬﾘｰ･
ｳｨｽﾞﾌｨﾝ
100m</v>
      </c>
      <c r="Z57" s="37" t="str">
        <f t="shared" si="16"/>
        <v>:.</v>
      </c>
      <c r="AA57" s="37" t="str">
        <f t="shared" si="69"/>
        <v>ﾏﾈｷﾝﾄｳ･
ｳｨｽﾞﾌｨﾝ
100m</v>
      </c>
      <c r="AB57" s="37" t="str">
        <f t="shared" si="17"/>
        <v>:.</v>
      </c>
      <c r="AC57" s="37" t="str">
        <f t="shared" si="70"/>
        <v>ｽｰﾊﾟｰﾗｲﾌｾｰﾊﾞｰ
200m</v>
      </c>
      <c r="AD57" s="37" t="str">
        <f t="shared" si="18"/>
        <v>:.</v>
      </c>
      <c r="AE57" s="37" t="e">
        <f>IF(AF57="","",#REF!)</f>
        <v>#REF!</v>
      </c>
      <c r="AF57" s="37" t="e">
        <f>IF(#REF!="","",#REF!)</f>
        <v>#REF!</v>
      </c>
      <c r="AG57" s="37"/>
      <c r="AH57" s="37"/>
      <c r="AI57" s="37"/>
      <c r="AJ57" s="37"/>
      <c r="AK57" s="37"/>
      <c r="AL57" s="37"/>
      <c r="AM57" s="37"/>
      <c r="AN57" s="57" t="s">
        <v>140</v>
      </c>
      <c r="AO57" s="219"/>
      <c r="AP57" s="220"/>
      <c r="AQ57" s="219"/>
      <c r="AR57" s="220"/>
      <c r="AS57" s="37" t="s">
        <v>28</v>
      </c>
      <c r="AT57" s="36"/>
      <c r="AU57" s="36"/>
      <c r="AV57" s="34"/>
      <c r="AW57" s="34"/>
      <c r="AX57" s="34"/>
      <c r="AY57" s="284"/>
      <c r="AZ57" s="37"/>
      <c r="BA57" s="34"/>
      <c r="BB57" s="34"/>
      <c r="BC57" s="35"/>
      <c r="BD57" s="37">
        <f>IF(BC57="","",DATEDIF(BC57,'様式 A-4（チーム情報・チームＰＲ）'!$G$2,"Y"))</f>
      </c>
      <c r="BE57" s="287"/>
      <c r="BF57" s="35"/>
      <c r="BG57" s="34"/>
      <c r="BH57" s="153"/>
      <c r="BI57" s="289"/>
      <c r="BJ57" s="309" t="s">
        <v>689</v>
      </c>
      <c r="BK57" s="290"/>
      <c r="BL57" s="309" t="s">
        <v>690</v>
      </c>
      <c r="BM57" s="291"/>
      <c r="BN57" s="289"/>
      <c r="BO57" s="309" t="s">
        <v>689</v>
      </c>
      <c r="BP57" s="290"/>
      <c r="BQ57" s="309" t="s">
        <v>690</v>
      </c>
      <c r="BR57" s="291"/>
      <c r="BS57" s="289"/>
      <c r="BT57" s="309" t="s">
        <v>689</v>
      </c>
      <c r="BU57" s="290"/>
      <c r="BV57" s="309" t="s">
        <v>690</v>
      </c>
      <c r="BW57" s="291"/>
      <c r="BX57" s="289"/>
      <c r="BY57" s="309" t="s">
        <v>689</v>
      </c>
      <c r="BZ57" s="290"/>
      <c r="CA57" s="309" t="s">
        <v>690</v>
      </c>
      <c r="CB57" s="291"/>
      <c r="CC57" s="289"/>
      <c r="CD57" s="309" t="s">
        <v>689</v>
      </c>
      <c r="CE57" s="290"/>
      <c r="CF57" s="309" t="s">
        <v>690</v>
      </c>
      <c r="CG57" s="291"/>
      <c r="CH57" s="289"/>
      <c r="CI57" s="309" t="s">
        <v>689</v>
      </c>
      <c r="CJ57" s="290"/>
      <c r="CK57" s="309" t="s">
        <v>690</v>
      </c>
      <c r="CL57" s="291"/>
      <c r="CM57" s="203"/>
      <c r="CN57" s="203"/>
      <c r="CO57" s="204"/>
      <c r="CP57" s="313" t="str">
        <f t="shared" si="73"/>
        <v>:.</v>
      </c>
      <c r="CQ57" s="313" t="str">
        <f t="shared" si="74"/>
        <v>:.</v>
      </c>
      <c r="CR57" s="313" t="str">
        <f t="shared" si="75"/>
        <v>:.</v>
      </c>
      <c r="CS57" s="313" t="str">
        <f t="shared" si="76"/>
        <v>:.</v>
      </c>
      <c r="CT57" s="313" t="str">
        <f t="shared" si="77"/>
        <v>:.</v>
      </c>
      <c r="CU57" s="313" t="str">
        <f t="shared" si="78"/>
        <v>:.</v>
      </c>
      <c r="CV57" s="314">
        <f t="shared" si="79"/>
        <v>1</v>
      </c>
      <c r="CW57" s="314">
        <f t="shared" si="60"/>
        <v>1</v>
      </c>
      <c r="CX57" s="314">
        <f t="shared" si="61"/>
        <v>1</v>
      </c>
      <c r="CY57" s="314">
        <f t="shared" si="62"/>
        <v>1</v>
      </c>
      <c r="CZ57" s="314">
        <f t="shared" si="63"/>
        <v>1</v>
      </c>
      <c r="DA57" s="314">
        <f t="shared" si="64"/>
        <v>1</v>
      </c>
      <c r="DB57" s="315">
        <f t="shared" si="28"/>
        <v>6</v>
      </c>
      <c r="DC57" s="37">
        <f t="shared" si="29"/>
        <v>0</v>
      </c>
      <c r="DD57" s="59">
        <f t="shared" si="71"/>
        <v>0</v>
      </c>
      <c r="DE57" s="59">
        <f t="shared" si="72"/>
        <v>0</v>
      </c>
      <c r="DG57" s="371">
        <f t="shared" si="30"/>
        <v>0</v>
      </c>
      <c r="DH57" s="371">
        <f t="shared" si="31"/>
        <v>0</v>
      </c>
      <c r="DI57" s="371">
        <f t="shared" si="32"/>
        <v>0</v>
      </c>
      <c r="DJ57" s="371">
        <f t="shared" si="33"/>
        <v>0</v>
      </c>
      <c r="DK57" s="371">
        <f t="shared" si="34"/>
        <v>0</v>
      </c>
      <c r="DL57" s="371">
        <f t="shared" si="35"/>
        <v>0</v>
      </c>
      <c r="DM57" s="371">
        <f t="shared" si="36"/>
        <v>0</v>
      </c>
      <c r="DN57" s="371">
        <f t="shared" si="37"/>
        <v>0</v>
      </c>
      <c r="DO57" s="371">
        <f t="shared" si="38"/>
        <v>0</v>
      </c>
      <c r="DP57" s="371">
        <f t="shared" si="39"/>
        <v>0</v>
      </c>
      <c r="DQ57" s="371">
        <f t="shared" si="40"/>
        <v>0</v>
      </c>
      <c r="DR57" s="371">
        <f t="shared" si="41"/>
        <v>0</v>
      </c>
      <c r="DS57" s="371">
        <f t="shared" si="42"/>
        <v>0</v>
      </c>
      <c r="DT57" s="371">
        <f t="shared" si="43"/>
        <v>0</v>
      </c>
      <c r="DU57" s="371">
        <f t="shared" si="44"/>
        <v>0</v>
      </c>
      <c r="DV57" s="371">
        <f t="shared" si="45"/>
        <v>0</v>
      </c>
      <c r="DW57" s="371">
        <f t="shared" si="46"/>
        <v>0</v>
      </c>
      <c r="DX57" s="371">
        <f t="shared" si="47"/>
        <v>0</v>
      </c>
      <c r="DY57" s="371">
        <f t="shared" si="48"/>
        <v>0</v>
      </c>
      <c r="DZ57" s="371">
        <f t="shared" si="49"/>
        <v>0</v>
      </c>
      <c r="EA57" s="371">
        <f t="shared" si="50"/>
        <v>0</v>
      </c>
      <c r="EB57" s="371">
        <f t="shared" si="51"/>
        <v>0</v>
      </c>
      <c r="EC57" s="371">
        <f t="shared" si="52"/>
        <v>0</v>
      </c>
      <c r="ED57" s="371">
        <f t="shared" si="53"/>
        <v>0</v>
      </c>
      <c r="EE57" s="371">
        <f t="shared" si="54"/>
        <v>0</v>
      </c>
      <c r="EF57" s="371">
        <f t="shared" si="55"/>
        <v>0</v>
      </c>
      <c r="EG57" s="371">
        <f t="shared" si="56"/>
        <v>0</v>
      </c>
      <c r="EH57" s="371">
        <f t="shared" si="57"/>
        <v>0</v>
      </c>
      <c r="EI57" s="371">
        <f t="shared" si="58"/>
        <v>0</v>
      </c>
      <c r="EJ57" s="371">
        <f t="shared" si="59"/>
        <v>0</v>
      </c>
      <c r="EK57" s="56" t="s">
        <v>743</v>
      </c>
    </row>
    <row r="58" spans="1:141" ht="54" customHeight="1">
      <c r="A58" s="37">
        <f>IF('JLA事務局用　※触らないで下さい'!$A$6="","",'JLA事務局用　※触らないで下さい'!$A$6)</f>
      </c>
      <c r="B58" s="171"/>
      <c r="C58" s="58">
        <f t="shared" si="0"/>
      </c>
      <c r="D58" s="58">
        <f t="shared" si="1"/>
      </c>
      <c r="E58" s="195">
        <f>'JLA事務局用　※触らないで下さい'!$B$6</f>
        <v>0</v>
      </c>
      <c r="F58" s="195">
        <f>'JLA事務局用　※触らないで下さい'!$C$6</f>
        <v>0</v>
      </c>
      <c r="G58" s="37" t="str">
        <f t="shared" si="27"/>
        <v>女</v>
      </c>
      <c r="H58" s="171" t="str">
        <f t="shared" si="10"/>
        <v>1900/01/00</v>
      </c>
      <c r="I58" s="37"/>
      <c r="J58" s="37">
        <f t="shared" si="11"/>
      </c>
      <c r="K58" s="37"/>
      <c r="L58" s="37"/>
      <c r="M58" s="57">
        <f t="shared" si="12"/>
      </c>
      <c r="N58" s="37" t="e">
        <f>JLA事務局用　※触らないで下さい!#REF!</f>
        <v>#REF!</v>
      </c>
      <c r="O58" s="37" t="e">
        <f>JLA事務局用　※触らないで下さい!#REF!</f>
        <v>#REF!</v>
      </c>
      <c r="P58" s="37"/>
      <c r="Q58" s="37"/>
      <c r="R58" s="37">
        <v>1</v>
      </c>
      <c r="S58" s="37" t="str">
        <f t="shared" si="65"/>
        <v>障害物ｽｲﾑ
200m</v>
      </c>
      <c r="T58" s="37" t="str">
        <f t="shared" si="13"/>
        <v>:.</v>
      </c>
      <c r="U58" s="37" t="str">
        <f t="shared" si="66"/>
        <v>ﾏﾈｷﾝｷｬﾘｰ
50m</v>
      </c>
      <c r="V58" s="37" t="str">
        <f t="shared" si="14"/>
        <v>:.</v>
      </c>
      <c r="W58" s="37" t="str">
        <f t="shared" si="67"/>
        <v>ﾚｽｷｭｰﾒﾄﾞﾚｰ100m</v>
      </c>
      <c r="X58" s="37" t="str">
        <f t="shared" si="15"/>
        <v>:.</v>
      </c>
      <c r="Y58" s="37" t="str">
        <f t="shared" si="68"/>
        <v>ﾏﾈｷﾝｷｬﾘｰ･
ｳｨｽﾞﾌｨﾝ
100m</v>
      </c>
      <c r="Z58" s="37" t="str">
        <f t="shared" si="16"/>
        <v>:.</v>
      </c>
      <c r="AA58" s="37" t="str">
        <f t="shared" si="69"/>
        <v>ﾏﾈｷﾝﾄｳ･
ｳｨｽﾞﾌｨﾝ
100m</v>
      </c>
      <c r="AB58" s="37" t="str">
        <f t="shared" si="17"/>
        <v>:.</v>
      </c>
      <c r="AC58" s="37" t="str">
        <f t="shared" si="70"/>
        <v>ｽｰﾊﾟｰﾗｲﾌｾｰﾊﾞｰ
200m</v>
      </c>
      <c r="AD58" s="37" t="str">
        <f t="shared" si="18"/>
        <v>:.</v>
      </c>
      <c r="AE58" s="37" t="e">
        <f>IF(AF58="","",#REF!)</f>
        <v>#REF!</v>
      </c>
      <c r="AF58" s="37" t="e">
        <f>IF(#REF!="","",#REF!)</f>
        <v>#REF!</v>
      </c>
      <c r="AG58" s="37"/>
      <c r="AH58" s="37"/>
      <c r="AI58" s="37"/>
      <c r="AJ58" s="37"/>
      <c r="AK58" s="37"/>
      <c r="AL58" s="37"/>
      <c r="AM58" s="37"/>
      <c r="AN58" s="57" t="s">
        <v>141</v>
      </c>
      <c r="AO58" s="219"/>
      <c r="AP58" s="220"/>
      <c r="AQ58" s="219"/>
      <c r="AR58" s="220"/>
      <c r="AS58" s="37" t="s">
        <v>28</v>
      </c>
      <c r="AT58" s="36"/>
      <c r="AU58" s="36"/>
      <c r="AV58" s="34"/>
      <c r="AW58" s="34"/>
      <c r="AX58" s="34"/>
      <c r="AY58" s="284"/>
      <c r="AZ58" s="37"/>
      <c r="BA58" s="34"/>
      <c r="BB58" s="34"/>
      <c r="BC58" s="35"/>
      <c r="BD58" s="37">
        <f>IF(BC58="","",DATEDIF(BC58,'様式 A-4（チーム情報・チームＰＲ）'!$G$2,"Y"))</f>
      </c>
      <c r="BE58" s="287"/>
      <c r="BF58" s="35"/>
      <c r="BG58" s="34"/>
      <c r="BH58" s="153"/>
      <c r="BI58" s="289"/>
      <c r="BJ58" s="309" t="s">
        <v>689</v>
      </c>
      <c r="BK58" s="290"/>
      <c r="BL58" s="309" t="s">
        <v>690</v>
      </c>
      <c r="BM58" s="291"/>
      <c r="BN58" s="289"/>
      <c r="BO58" s="309" t="s">
        <v>689</v>
      </c>
      <c r="BP58" s="290"/>
      <c r="BQ58" s="309" t="s">
        <v>690</v>
      </c>
      <c r="BR58" s="291"/>
      <c r="BS58" s="289"/>
      <c r="BT58" s="309" t="s">
        <v>689</v>
      </c>
      <c r="BU58" s="290"/>
      <c r="BV58" s="309" t="s">
        <v>690</v>
      </c>
      <c r="BW58" s="291"/>
      <c r="BX58" s="289"/>
      <c r="BY58" s="309" t="s">
        <v>689</v>
      </c>
      <c r="BZ58" s="290"/>
      <c r="CA58" s="309" t="s">
        <v>690</v>
      </c>
      <c r="CB58" s="291"/>
      <c r="CC58" s="289"/>
      <c r="CD58" s="309" t="s">
        <v>689</v>
      </c>
      <c r="CE58" s="290"/>
      <c r="CF58" s="309" t="s">
        <v>690</v>
      </c>
      <c r="CG58" s="291"/>
      <c r="CH58" s="289"/>
      <c r="CI58" s="309" t="s">
        <v>689</v>
      </c>
      <c r="CJ58" s="290"/>
      <c r="CK58" s="309" t="s">
        <v>690</v>
      </c>
      <c r="CL58" s="291"/>
      <c r="CM58" s="203"/>
      <c r="CN58" s="203"/>
      <c r="CO58" s="204"/>
      <c r="CP58" s="313" t="str">
        <f t="shared" si="73"/>
        <v>:.</v>
      </c>
      <c r="CQ58" s="313" t="str">
        <f t="shared" si="74"/>
        <v>:.</v>
      </c>
      <c r="CR58" s="313" t="str">
        <f t="shared" si="75"/>
        <v>:.</v>
      </c>
      <c r="CS58" s="313" t="str">
        <f t="shared" si="76"/>
        <v>:.</v>
      </c>
      <c r="CT58" s="313" t="str">
        <f t="shared" si="77"/>
        <v>:.</v>
      </c>
      <c r="CU58" s="313" t="str">
        <f t="shared" si="78"/>
        <v>:.</v>
      </c>
      <c r="CV58" s="314">
        <f t="shared" si="79"/>
        <v>1</v>
      </c>
      <c r="CW58" s="314">
        <f t="shared" si="60"/>
        <v>1</v>
      </c>
      <c r="CX58" s="314">
        <f t="shared" si="61"/>
        <v>1</v>
      </c>
      <c r="CY58" s="314">
        <f t="shared" si="62"/>
        <v>1</v>
      </c>
      <c r="CZ58" s="314">
        <f t="shared" si="63"/>
        <v>1</v>
      </c>
      <c r="DA58" s="314">
        <f t="shared" si="64"/>
        <v>1</v>
      </c>
      <c r="DB58" s="315">
        <f t="shared" si="28"/>
        <v>6</v>
      </c>
      <c r="DC58" s="37">
        <f t="shared" si="29"/>
        <v>0</v>
      </c>
      <c r="DD58" s="59">
        <f t="shared" si="71"/>
        <v>0</v>
      </c>
      <c r="DE58" s="59">
        <f t="shared" si="72"/>
        <v>0</v>
      </c>
      <c r="DG58" s="371">
        <f t="shared" si="30"/>
        <v>0</v>
      </c>
      <c r="DH58" s="371">
        <f t="shared" si="31"/>
        <v>0</v>
      </c>
      <c r="DI58" s="371">
        <f t="shared" si="32"/>
        <v>0</v>
      </c>
      <c r="DJ58" s="371">
        <f t="shared" si="33"/>
        <v>0</v>
      </c>
      <c r="DK58" s="371">
        <f t="shared" si="34"/>
        <v>0</v>
      </c>
      <c r="DL58" s="371">
        <f t="shared" si="35"/>
        <v>0</v>
      </c>
      <c r="DM58" s="371">
        <f t="shared" si="36"/>
        <v>0</v>
      </c>
      <c r="DN58" s="371">
        <f t="shared" si="37"/>
        <v>0</v>
      </c>
      <c r="DO58" s="371">
        <f t="shared" si="38"/>
        <v>0</v>
      </c>
      <c r="DP58" s="371">
        <f t="shared" si="39"/>
        <v>0</v>
      </c>
      <c r="DQ58" s="371">
        <f t="shared" si="40"/>
        <v>0</v>
      </c>
      <c r="DR58" s="371">
        <f t="shared" si="41"/>
        <v>0</v>
      </c>
      <c r="DS58" s="371">
        <f t="shared" si="42"/>
        <v>0</v>
      </c>
      <c r="DT58" s="371">
        <f t="shared" si="43"/>
        <v>0</v>
      </c>
      <c r="DU58" s="371">
        <f t="shared" si="44"/>
        <v>0</v>
      </c>
      <c r="DV58" s="371">
        <f t="shared" si="45"/>
        <v>0</v>
      </c>
      <c r="DW58" s="371">
        <f t="shared" si="46"/>
        <v>0</v>
      </c>
      <c r="DX58" s="371">
        <f t="shared" si="47"/>
        <v>0</v>
      </c>
      <c r="DY58" s="371">
        <f t="shared" si="48"/>
        <v>0</v>
      </c>
      <c r="DZ58" s="371">
        <f t="shared" si="49"/>
        <v>0</v>
      </c>
      <c r="EA58" s="371">
        <f t="shared" si="50"/>
        <v>0</v>
      </c>
      <c r="EB58" s="371">
        <f t="shared" si="51"/>
        <v>0</v>
      </c>
      <c r="EC58" s="371">
        <f t="shared" si="52"/>
        <v>0</v>
      </c>
      <c r="ED58" s="371">
        <f t="shared" si="53"/>
        <v>0</v>
      </c>
      <c r="EE58" s="371">
        <f t="shared" si="54"/>
        <v>0</v>
      </c>
      <c r="EF58" s="371">
        <f t="shared" si="55"/>
        <v>0</v>
      </c>
      <c r="EG58" s="371">
        <f t="shared" si="56"/>
        <v>0</v>
      </c>
      <c r="EH58" s="371">
        <f t="shared" si="57"/>
        <v>0</v>
      </c>
      <c r="EI58" s="371">
        <f t="shared" si="58"/>
        <v>0</v>
      </c>
      <c r="EJ58" s="371">
        <f t="shared" si="59"/>
        <v>0</v>
      </c>
      <c r="EK58" s="56" t="s">
        <v>744</v>
      </c>
    </row>
    <row r="59" spans="1:141" ht="54" customHeight="1">
      <c r="A59" s="37">
        <f>IF('JLA事務局用　※触らないで下さい'!$A$6="","",'JLA事務局用　※触らないで下さい'!$A$6)</f>
      </c>
      <c r="B59" s="171"/>
      <c r="C59" s="58">
        <f aca="true" t="shared" si="80" ref="C59:C98">IF(AO59="","",TRIM(AO59&amp;"　"&amp;AP59))</f>
      </c>
      <c r="D59" s="58">
        <f aca="true" t="shared" si="81" ref="D59:D98">IF(AO59="","",TRIM(AQ59&amp;" "&amp;AR59))</f>
      </c>
      <c r="E59" s="195">
        <f>'JLA事務局用　※触らないで下さい'!$B$6</f>
        <v>0</v>
      </c>
      <c r="F59" s="195">
        <f>'JLA事務局用　※触らないで下さい'!$C$6</f>
        <v>0</v>
      </c>
      <c r="G59" s="37" t="str">
        <f aca="true" t="shared" si="82" ref="G59:G98">AS59</f>
        <v>女</v>
      </c>
      <c r="H59" s="171" t="str">
        <f aca="true" t="shared" si="83" ref="H59:H98">TEXT(BC59,"yyyy/mm/dd")</f>
        <v>1900/01/00</v>
      </c>
      <c r="I59" s="37"/>
      <c r="J59" s="37">
        <f aca="true" t="shared" si="84" ref="J59:J98">IF(BA59="","",BA59)</f>
      </c>
      <c r="K59" s="37"/>
      <c r="L59" s="37"/>
      <c r="M59" s="57">
        <f aca="true" t="shared" si="85" ref="M59:M98">MID(AU59,2,7)</f>
      </c>
      <c r="N59" s="37" t="e">
        <f>JLA事務局用　※触らないで下さい!#REF!</f>
        <v>#REF!</v>
      </c>
      <c r="O59" s="37" t="e">
        <f>JLA事務局用　※触らないで下さい!#REF!</f>
        <v>#REF!</v>
      </c>
      <c r="P59" s="37"/>
      <c r="Q59" s="37"/>
      <c r="R59" s="37">
        <v>1</v>
      </c>
      <c r="S59" s="37" t="str">
        <f t="shared" si="65"/>
        <v>障害物ｽｲﾑ
200m</v>
      </c>
      <c r="T59" s="37" t="str">
        <f aca="true" t="shared" si="86" ref="T59:T98">IF(CP59="","",CP59)</f>
        <v>:.</v>
      </c>
      <c r="U59" s="37" t="str">
        <f t="shared" si="66"/>
        <v>ﾏﾈｷﾝｷｬﾘｰ
50m</v>
      </c>
      <c r="V59" s="37" t="str">
        <f aca="true" t="shared" si="87" ref="V59:V98">IF(CQ59="","",CQ59)</f>
        <v>:.</v>
      </c>
      <c r="W59" s="37" t="str">
        <f t="shared" si="67"/>
        <v>ﾚｽｷｭｰﾒﾄﾞﾚｰ100m</v>
      </c>
      <c r="X59" s="37" t="str">
        <f aca="true" t="shared" si="88" ref="X59:X98">IF(CR59="","",CR59)</f>
        <v>:.</v>
      </c>
      <c r="Y59" s="37" t="str">
        <f t="shared" si="68"/>
        <v>ﾏﾈｷﾝｷｬﾘｰ･
ｳｨｽﾞﾌｨﾝ
100m</v>
      </c>
      <c r="Z59" s="37" t="str">
        <f aca="true" t="shared" si="89" ref="Z59:Z98">IF(CS59="","",CS59)</f>
        <v>:.</v>
      </c>
      <c r="AA59" s="37" t="str">
        <f t="shared" si="69"/>
        <v>ﾏﾈｷﾝﾄｳ･
ｳｨｽﾞﾌｨﾝ
100m</v>
      </c>
      <c r="AB59" s="37" t="str">
        <f aca="true" t="shared" si="90" ref="AB59:AB98">IF(CT59="","",CT59)</f>
        <v>:.</v>
      </c>
      <c r="AC59" s="37" t="str">
        <f t="shared" si="70"/>
        <v>ｽｰﾊﾟｰﾗｲﾌｾｰﾊﾞｰ
200m</v>
      </c>
      <c r="AD59" s="37" t="str">
        <f aca="true" t="shared" si="91" ref="AD59:AD98">IF(CU59="","",CU59)</f>
        <v>:.</v>
      </c>
      <c r="AE59" s="37" t="e">
        <f>IF(AF59="","",#REF!)</f>
        <v>#REF!</v>
      </c>
      <c r="AF59" s="37" t="e">
        <f>IF(#REF!="","",#REF!)</f>
        <v>#REF!</v>
      </c>
      <c r="AG59" s="37"/>
      <c r="AH59" s="37"/>
      <c r="AI59" s="37"/>
      <c r="AJ59" s="37"/>
      <c r="AK59" s="37"/>
      <c r="AL59" s="37"/>
      <c r="AM59" s="37"/>
      <c r="AN59" s="57" t="s">
        <v>142</v>
      </c>
      <c r="AO59" s="219"/>
      <c r="AP59" s="220"/>
      <c r="AQ59" s="219"/>
      <c r="AR59" s="220"/>
      <c r="AS59" s="37" t="s">
        <v>28</v>
      </c>
      <c r="AT59" s="36"/>
      <c r="AU59" s="36"/>
      <c r="AV59" s="34"/>
      <c r="AW59" s="34"/>
      <c r="AX59" s="34"/>
      <c r="AY59" s="284"/>
      <c r="AZ59" s="37"/>
      <c r="BA59" s="34"/>
      <c r="BB59" s="34"/>
      <c r="BC59" s="35"/>
      <c r="BD59" s="37">
        <f>IF(BC59="","",DATEDIF(BC59,'様式 A-4（チーム情報・チームＰＲ）'!$G$2,"Y"))</f>
      </c>
      <c r="BE59" s="287"/>
      <c r="BF59" s="35"/>
      <c r="BG59" s="34"/>
      <c r="BH59" s="153"/>
      <c r="BI59" s="289"/>
      <c r="BJ59" s="309" t="s">
        <v>689</v>
      </c>
      <c r="BK59" s="290"/>
      <c r="BL59" s="309" t="s">
        <v>690</v>
      </c>
      <c r="BM59" s="291"/>
      <c r="BN59" s="289"/>
      <c r="BO59" s="309" t="s">
        <v>689</v>
      </c>
      <c r="BP59" s="290"/>
      <c r="BQ59" s="309" t="s">
        <v>690</v>
      </c>
      <c r="BR59" s="291"/>
      <c r="BS59" s="289"/>
      <c r="BT59" s="309" t="s">
        <v>689</v>
      </c>
      <c r="BU59" s="290"/>
      <c r="BV59" s="309" t="s">
        <v>690</v>
      </c>
      <c r="BW59" s="291"/>
      <c r="BX59" s="289"/>
      <c r="BY59" s="309" t="s">
        <v>689</v>
      </c>
      <c r="BZ59" s="290"/>
      <c r="CA59" s="309" t="s">
        <v>690</v>
      </c>
      <c r="CB59" s="291"/>
      <c r="CC59" s="289"/>
      <c r="CD59" s="309" t="s">
        <v>689</v>
      </c>
      <c r="CE59" s="290"/>
      <c r="CF59" s="309" t="s">
        <v>690</v>
      </c>
      <c r="CG59" s="291"/>
      <c r="CH59" s="289"/>
      <c r="CI59" s="309" t="s">
        <v>689</v>
      </c>
      <c r="CJ59" s="290"/>
      <c r="CK59" s="309" t="s">
        <v>690</v>
      </c>
      <c r="CL59" s="291"/>
      <c r="CM59" s="203"/>
      <c r="CN59" s="203"/>
      <c r="CO59" s="204"/>
      <c r="CP59" s="313" t="str">
        <f t="shared" si="73"/>
        <v>:.</v>
      </c>
      <c r="CQ59" s="313" t="str">
        <f t="shared" si="74"/>
        <v>:.</v>
      </c>
      <c r="CR59" s="313" t="str">
        <f t="shared" si="75"/>
        <v>:.</v>
      </c>
      <c r="CS59" s="313" t="str">
        <f t="shared" si="76"/>
        <v>:.</v>
      </c>
      <c r="CT59" s="313" t="str">
        <f t="shared" si="77"/>
        <v>:.</v>
      </c>
      <c r="CU59" s="313" t="str">
        <f t="shared" si="78"/>
        <v>:.</v>
      </c>
      <c r="CV59" s="314">
        <f aca="true" t="shared" si="92" ref="CV59:CV98">COUNTIF(CP59,":.")</f>
        <v>1</v>
      </c>
      <c r="CW59" s="314">
        <f t="shared" si="60"/>
        <v>1</v>
      </c>
      <c r="CX59" s="314">
        <f t="shared" si="61"/>
        <v>1</v>
      </c>
      <c r="CY59" s="314">
        <f t="shared" si="62"/>
        <v>1</v>
      </c>
      <c r="CZ59" s="314">
        <f t="shared" si="63"/>
        <v>1</v>
      </c>
      <c r="DA59" s="314">
        <f t="shared" si="64"/>
        <v>1</v>
      </c>
      <c r="DB59" s="315">
        <f aca="true" t="shared" si="93" ref="DB59:DB98">SUM(CV59:DA59)</f>
        <v>6</v>
      </c>
      <c r="DC59" s="37">
        <f aca="true" t="shared" si="94" ref="DC59:DC98">6-DB59</f>
        <v>0</v>
      </c>
      <c r="DD59" s="59">
        <f t="shared" si="71"/>
        <v>0</v>
      </c>
      <c r="DE59" s="59">
        <f t="shared" si="72"/>
        <v>0</v>
      </c>
      <c r="DG59" s="371">
        <f t="shared" si="30"/>
        <v>0</v>
      </c>
      <c r="DH59" s="371">
        <f t="shared" si="31"/>
        <v>0</v>
      </c>
      <c r="DI59" s="371">
        <f t="shared" si="32"/>
        <v>0</v>
      </c>
      <c r="DJ59" s="371">
        <f t="shared" si="33"/>
        <v>0</v>
      </c>
      <c r="DK59" s="371">
        <f t="shared" si="34"/>
        <v>0</v>
      </c>
      <c r="DL59" s="371">
        <f t="shared" si="35"/>
        <v>0</v>
      </c>
      <c r="DM59" s="371">
        <f t="shared" si="36"/>
        <v>0</v>
      </c>
      <c r="DN59" s="371">
        <f t="shared" si="37"/>
        <v>0</v>
      </c>
      <c r="DO59" s="371">
        <f t="shared" si="38"/>
        <v>0</v>
      </c>
      <c r="DP59" s="371">
        <f t="shared" si="39"/>
        <v>0</v>
      </c>
      <c r="DQ59" s="371">
        <f t="shared" si="40"/>
        <v>0</v>
      </c>
      <c r="DR59" s="371">
        <f t="shared" si="41"/>
        <v>0</v>
      </c>
      <c r="DS59" s="371">
        <f t="shared" si="42"/>
        <v>0</v>
      </c>
      <c r="DT59" s="371">
        <f t="shared" si="43"/>
        <v>0</v>
      </c>
      <c r="DU59" s="371">
        <f t="shared" si="44"/>
        <v>0</v>
      </c>
      <c r="DV59" s="371">
        <f t="shared" si="45"/>
        <v>0</v>
      </c>
      <c r="DW59" s="371">
        <f t="shared" si="46"/>
        <v>0</v>
      </c>
      <c r="DX59" s="371">
        <f t="shared" si="47"/>
        <v>0</v>
      </c>
      <c r="DY59" s="371">
        <f t="shared" si="48"/>
        <v>0</v>
      </c>
      <c r="DZ59" s="371">
        <f t="shared" si="49"/>
        <v>0</v>
      </c>
      <c r="EA59" s="371">
        <f t="shared" si="50"/>
        <v>0</v>
      </c>
      <c r="EB59" s="371">
        <f t="shared" si="51"/>
        <v>0</v>
      </c>
      <c r="EC59" s="371">
        <f t="shared" si="52"/>
        <v>0</v>
      </c>
      <c r="ED59" s="371">
        <f t="shared" si="53"/>
        <v>0</v>
      </c>
      <c r="EE59" s="371">
        <f t="shared" si="54"/>
        <v>0</v>
      </c>
      <c r="EF59" s="371">
        <f t="shared" si="55"/>
        <v>0</v>
      </c>
      <c r="EG59" s="371">
        <f t="shared" si="56"/>
        <v>0</v>
      </c>
      <c r="EH59" s="371">
        <f t="shared" si="57"/>
        <v>0</v>
      </c>
      <c r="EI59" s="371">
        <f t="shared" si="58"/>
        <v>0</v>
      </c>
      <c r="EJ59" s="371">
        <f t="shared" si="59"/>
        <v>0</v>
      </c>
      <c r="EK59" s="56" t="s">
        <v>706</v>
      </c>
    </row>
    <row r="60" spans="1:141" ht="54" customHeight="1">
      <c r="A60" s="37">
        <f>IF('JLA事務局用　※触らないで下さい'!$A$6="","",'JLA事務局用　※触らないで下さい'!$A$6)</f>
      </c>
      <c r="B60" s="171"/>
      <c r="C60" s="58">
        <f t="shared" si="80"/>
      </c>
      <c r="D60" s="58">
        <f t="shared" si="81"/>
      </c>
      <c r="E60" s="195">
        <f>'JLA事務局用　※触らないで下さい'!$B$6</f>
        <v>0</v>
      </c>
      <c r="F60" s="195">
        <f>'JLA事務局用　※触らないで下さい'!$C$6</f>
        <v>0</v>
      </c>
      <c r="G60" s="37" t="str">
        <f t="shared" si="82"/>
        <v>女</v>
      </c>
      <c r="H60" s="171" t="str">
        <f t="shared" si="83"/>
        <v>1900/01/00</v>
      </c>
      <c r="I60" s="37"/>
      <c r="J60" s="37">
        <f t="shared" si="84"/>
      </c>
      <c r="K60" s="37"/>
      <c r="L60" s="37"/>
      <c r="M60" s="57">
        <f t="shared" si="85"/>
      </c>
      <c r="N60" s="37" t="e">
        <f>JLA事務局用　※触らないで下さい!#REF!</f>
        <v>#REF!</v>
      </c>
      <c r="O60" s="37" t="e">
        <f>JLA事務局用　※触らないで下さい!#REF!</f>
        <v>#REF!</v>
      </c>
      <c r="P60" s="37"/>
      <c r="Q60" s="37"/>
      <c r="R60" s="37">
        <v>1</v>
      </c>
      <c r="S60" s="37" t="str">
        <f t="shared" si="65"/>
        <v>障害物ｽｲﾑ
200m</v>
      </c>
      <c r="T60" s="37" t="str">
        <f t="shared" si="86"/>
        <v>:.</v>
      </c>
      <c r="U60" s="37" t="str">
        <f t="shared" si="66"/>
        <v>ﾏﾈｷﾝｷｬﾘｰ
50m</v>
      </c>
      <c r="V60" s="37" t="str">
        <f t="shared" si="87"/>
        <v>:.</v>
      </c>
      <c r="W60" s="37" t="str">
        <f t="shared" si="67"/>
        <v>ﾚｽｷｭｰﾒﾄﾞﾚｰ100m</v>
      </c>
      <c r="X60" s="37" t="str">
        <f t="shared" si="88"/>
        <v>:.</v>
      </c>
      <c r="Y60" s="37" t="str">
        <f t="shared" si="68"/>
        <v>ﾏﾈｷﾝｷｬﾘｰ･
ｳｨｽﾞﾌｨﾝ
100m</v>
      </c>
      <c r="Z60" s="37" t="str">
        <f t="shared" si="89"/>
        <v>:.</v>
      </c>
      <c r="AA60" s="37" t="str">
        <f t="shared" si="69"/>
        <v>ﾏﾈｷﾝﾄｳ･
ｳｨｽﾞﾌｨﾝ
100m</v>
      </c>
      <c r="AB60" s="37" t="str">
        <f t="shared" si="90"/>
        <v>:.</v>
      </c>
      <c r="AC60" s="37" t="str">
        <f t="shared" si="70"/>
        <v>ｽｰﾊﾟｰﾗｲﾌｾｰﾊﾞｰ
200m</v>
      </c>
      <c r="AD60" s="37" t="str">
        <f t="shared" si="91"/>
        <v>:.</v>
      </c>
      <c r="AE60" s="37" t="e">
        <f>IF(AF60="","",#REF!)</f>
        <v>#REF!</v>
      </c>
      <c r="AF60" s="37" t="e">
        <f>IF(#REF!="","",#REF!)</f>
        <v>#REF!</v>
      </c>
      <c r="AG60" s="37"/>
      <c r="AH60" s="37"/>
      <c r="AI60" s="37"/>
      <c r="AJ60" s="37"/>
      <c r="AK60" s="37"/>
      <c r="AL60" s="37"/>
      <c r="AM60" s="37"/>
      <c r="AN60" s="57" t="s">
        <v>879</v>
      </c>
      <c r="AO60" s="219"/>
      <c r="AP60" s="220"/>
      <c r="AQ60" s="219"/>
      <c r="AR60" s="220"/>
      <c r="AS60" s="37" t="s">
        <v>28</v>
      </c>
      <c r="AT60" s="36"/>
      <c r="AU60" s="36"/>
      <c r="AV60" s="34"/>
      <c r="AW60" s="34"/>
      <c r="AX60" s="34"/>
      <c r="AY60" s="284"/>
      <c r="AZ60" s="37"/>
      <c r="BA60" s="34"/>
      <c r="BB60" s="34"/>
      <c r="BC60" s="35"/>
      <c r="BD60" s="37">
        <f>IF(BC60="","",DATEDIF(BC60,'様式 A-4（チーム情報・チームＰＲ）'!$G$2,"Y"))</f>
      </c>
      <c r="BE60" s="287"/>
      <c r="BF60" s="35"/>
      <c r="BG60" s="34"/>
      <c r="BH60" s="153"/>
      <c r="BI60" s="289"/>
      <c r="BJ60" s="309" t="s">
        <v>689</v>
      </c>
      <c r="BK60" s="290"/>
      <c r="BL60" s="309" t="s">
        <v>690</v>
      </c>
      <c r="BM60" s="291"/>
      <c r="BN60" s="289"/>
      <c r="BO60" s="309" t="s">
        <v>689</v>
      </c>
      <c r="BP60" s="290"/>
      <c r="BQ60" s="309" t="s">
        <v>690</v>
      </c>
      <c r="BR60" s="291"/>
      <c r="BS60" s="289"/>
      <c r="BT60" s="309" t="s">
        <v>689</v>
      </c>
      <c r="BU60" s="290"/>
      <c r="BV60" s="309" t="s">
        <v>690</v>
      </c>
      <c r="BW60" s="291"/>
      <c r="BX60" s="289"/>
      <c r="BY60" s="309" t="s">
        <v>689</v>
      </c>
      <c r="BZ60" s="290"/>
      <c r="CA60" s="309" t="s">
        <v>690</v>
      </c>
      <c r="CB60" s="291"/>
      <c r="CC60" s="289"/>
      <c r="CD60" s="309" t="s">
        <v>689</v>
      </c>
      <c r="CE60" s="290"/>
      <c r="CF60" s="309" t="s">
        <v>690</v>
      </c>
      <c r="CG60" s="291"/>
      <c r="CH60" s="289"/>
      <c r="CI60" s="309" t="s">
        <v>689</v>
      </c>
      <c r="CJ60" s="290"/>
      <c r="CK60" s="309" t="s">
        <v>690</v>
      </c>
      <c r="CL60" s="291"/>
      <c r="CM60" s="203"/>
      <c r="CN60" s="203"/>
      <c r="CO60" s="204"/>
      <c r="CP60" s="313" t="str">
        <f t="shared" si="73"/>
        <v>:.</v>
      </c>
      <c r="CQ60" s="313" t="str">
        <f t="shared" si="74"/>
        <v>:.</v>
      </c>
      <c r="CR60" s="313" t="str">
        <f t="shared" si="75"/>
        <v>:.</v>
      </c>
      <c r="CS60" s="313" t="str">
        <f t="shared" si="76"/>
        <v>:.</v>
      </c>
      <c r="CT60" s="313" t="str">
        <f t="shared" si="77"/>
        <v>:.</v>
      </c>
      <c r="CU60" s="313" t="str">
        <f t="shared" si="78"/>
        <v>:.</v>
      </c>
      <c r="CV60" s="314">
        <f t="shared" si="92"/>
        <v>1</v>
      </c>
      <c r="CW60" s="314">
        <f t="shared" si="60"/>
        <v>1</v>
      </c>
      <c r="CX60" s="314">
        <f t="shared" si="61"/>
        <v>1</v>
      </c>
      <c r="CY60" s="314">
        <f t="shared" si="62"/>
        <v>1</v>
      </c>
      <c r="CZ60" s="314">
        <f t="shared" si="63"/>
        <v>1</v>
      </c>
      <c r="DA60" s="314">
        <f t="shared" si="64"/>
        <v>1</v>
      </c>
      <c r="DB60" s="315">
        <f t="shared" si="93"/>
        <v>6</v>
      </c>
      <c r="DC60" s="37">
        <f t="shared" si="94"/>
        <v>0</v>
      </c>
      <c r="DD60" s="59">
        <f t="shared" si="71"/>
        <v>0</v>
      </c>
      <c r="DE60" s="59">
        <f t="shared" si="72"/>
        <v>0</v>
      </c>
      <c r="DG60" s="371">
        <f t="shared" si="30"/>
        <v>0</v>
      </c>
      <c r="DH60" s="371">
        <f t="shared" si="31"/>
        <v>0</v>
      </c>
      <c r="DI60" s="371">
        <f t="shared" si="32"/>
        <v>0</v>
      </c>
      <c r="DJ60" s="371">
        <f t="shared" si="33"/>
        <v>0</v>
      </c>
      <c r="DK60" s="371">
        <f t="shared" si="34"/>
        <v>0</v>
      </c>
      <c r="DL60" s="371">
        <f t="shared" si="35"/>
        <v>0</v>
      </c>
      <c r="DM60" s="371">
        <f t="shared" si="36"/>
        <v>0</v>
      </c>
      <c r="DN60" s="371">
        <f t="shared" si="37"/>
        <v>0</v>
      </c>
      <c r="DO60" s="371">
        <f t="shared" si="38"/>
        <v>0</v>
      </c>
      <c r="DP60" s="371">
        <f t="shared" si="39"/>
        <v>0</v>
      </c>
      <c r="DQ60" s="371">
        <f t="shared" si="40"/>
        <v>0</v>
      </c>
      <c r="DR60" s="371">
        <f t="shared" si="41"/>
        <v>0</v>
      </c>
      <c r="DS60" s="371">
        <f t="shared" si="42"/>
        <v>0</v>
      </c>
      <c r="DT60" s="371">
        <f t="shared" si="43"/>
        <v>0</v>
      </c>
      <c r="DU60" s="371">
        <f t="shared" si="44"/>
        <v>0</v>
      </c>
      <c r="DV60" s="371">
        <f t="shared" si="45"/>
        <v>0</v>
      </c>
      <c r="DW60" s="371">
        <f t="shared" si="46"/>
        <v>0</v>
      </c>
      <c r="DX60" s="371">
        <f t="shared" si="47"/>
        <v>0</v>
      </c>
      <c r="DY60" s="371">
        <f t="shared" si="48"/>
        <v>0</v>
      </c>
      <c r="DZ60" s="371">
        <f t="shared" si="49"/>
        <v>0</v>
      </c>
      <c r="EA60" s="371">
        <f t="shared" si="50"/>
        <v>0</v>
      </c>
      <c r="EB60" s="371">
        <f t="shared" si="51"/>
        <v>0</v>
      </c>
      <c r="EC60" s="371">
        <f t="shared" si="52"/>
        <v>0</v>
      </c>
      <c r="ED60" s="371">
        <f t="shared" si="53"/>
        <v>0</v>
      </c>
      <c r="EE60" s="371">
        <f t="shared" si="54"/>
        <v>0</v>
      </c>
      <c r="EF60" s="371">
        <f t="shared" si="55"/>
        <v>0</v>
      </c>
      <c r="EG60" s="371">
        <f t="shared" si="56"/>
        <v>0</v>
      </c>
      <c r="EH60" s="371">
        <f t="shared" si="57"/>
        <v>0</v>
      </c>
      <c r="EI60" s="371">
        <f t="shared" si="58"/>
        <v>0</v>
      </c>
      <c r="EJ60" s="371">
        <f t="shared" si="59"/>
        <v>0</v>
      </c>
      <c r="EK60" s="56" t="s">
        <v>707</v>
      </c>
    </row>
    <row r="61" spans="1:141" ht="54" customHeight="1">
      <c r="A61" s="37">
        <f>IF('JLA事務局用　※触らないで下さい'!$A$6="","",'JLA事務局用　※触らないで下さい'!$A$6)</f>
      </c>
      <c r="B61" s="171"/>
      <c r="C61" s="58">
        <f t="shared" si="80"/>
      </c>
      <c r="D61" s="58">
        <f t="shared" si="81"/>
      </c>
      <c r="E61" s="195">
        <f>'JLA事務局用　※触らないで下さい'!$B$6</f>
        <v>0</v>
      </c>
      <c r="F61" s="195">
        <f>'JLA事務局用　※触らないで下さい'!$C$6</f>
        <v>0</v>
      </c>
      <c r="G61" s="37" t="str">
        <f t="shared" si="82"/>
        <v>女</v>
      </c>
      <c r="H61" s="171" t="str">
        <f t="shared" si="83"/>
        <v>1900/01/00</v>
      </c>
      <c r="I61" s="37"/>
      <c r="J61" s="37">
        <f t="shared" si="84"/>
      </c>
      <c r="K61" s="37"/>
      <c r="L61" s="37"/>
      <c r="M61" s="57">
        <f t="shared" si="85"/>
      </c>
      <c r="N61" s="37" t="e">
        <f>JLA事務局用　※触らないで下さい!#REF!</f>
        <v>#REF!</v>
      </c>
      <c r="O61" s="37" t="e">
        <f>JLA事務局用　※触らないで下さい!#REF!</f>
        <v>#REF!</v>
      </c>
      <c r="P61" s="37"/>
      <c r="Q61" s="37"/>
      <c r="R61" s="37">
        <v>1</v>
      </c>
      <c r="S61" s="37" t="str">
        <f t="shared" si="65"/>
        <v>障害物ｽｲﾑ
200m</v>
      </c>
      <c r="T61" s="37" t="str">
        <f t="shared" si="86"/>
        <v>:.</v>
      </c>
      <c r="U61" s="37" t="str">
        <f t="shared" si="66"/>
        <v>ﾏﾈｷﾝｷｬﾘｰ
50m</v>
      </c>
      <c r="V61" s="37" t="str">
        <f t="shared" si="87"/>
        <v>:.</v>
      </c>
      <c r="W61" s="37" t="str">
        <f t="shared" si="67"/>
        <v>ﾚｽｷｭｰﾒﾄﾞﾚｰ100m</v>
      </c>
      <c r="X61" s="37" t="str">
        <f t="shared" si="88"/>
        <v>:.</v>
      </c>
      <c r="Y61" s="37" t="str">
        <f t="shared" si="68"/>
        <v>ﾏﾈｷﾝｷｬﾘｰ･
ｳｨｽﾞﾌｨﾝ
100m</v>
      </c>
      <c r="Z61" s="37" t="str">
        <f t="shared" si="89"/>
        <v>:.</v>
      </c>
      <c r="AA61" s="37" t="str">
        <f t="shared" si="69"/>
        <v>ﾏﾈｷﾝﾄｳ･
ｳｨｽﾞﾌｨﾝ
100m</v>
      </c>
      <c r="AB61" s="37" t="str">
        <f t="shared" si="90"/>
        <v>:.</v>
      </c>
      <c r="AC61" s="37" t="str">
        <f t="shared" si="70"/>
        <v>ｽｰﾊﾟｰﾗｲﾌｾｰﾊﾞｰ
200m</v>
      </c>
      <c r="AD61" s="37" t="str">
        <f t="shared" si="91"/>
        <v>:.</v>
      </c>
      <c r="AE61" s="37" t="e">
        <f>IF(AF61="","",#REF!)</f>
        <v>#REF!</v>
      </c>
      <c r="AF61" s="37" t="e">
        <f>IF(#REF!="","",#REF!)</f>
        <v>#REF!</v>
      </c>
      <c r="AG61" s="37"/>
      <c r="AH61" s="37"/>
      <c r="AI61" s="37"/>
      <c r="AJ61" s="37"/>
      <c r="AK61" s="37"/>
      <c r="AL61" s="37"/>
      <c r="AM61" s="37"/>
      <c r="AN61" s="57" t="s">
        <v>880</v>
      </c>
      <c r="AO61" s="219"/>
      <c r="AP61" s="220"/>
      <c r="AQ61" s="219"/>
      <c r="AR61" s="220"/>
      <c r="AS61" s="37" t="s">
        <v>28</v>
      </c>
      <c r="AT61" s="36"/>
      <c r="AU61" s="36"/>
      <c r="AV61" s="34"/>
      <c r="AW61" s="34"/>
      <c r="AX61" s="34"/>
      <c r="AY61" s="284"/>
      <c r="AZ61" s="37"/>
      <c r="BA61" s="34"/>
      <c r="BB61" s="34"/>
      <c r="BC61" s="35"/>
      <c r="BD61" s="37">
        <f>IF(BC61="","",DATEDIF(BC61,'様式 A-4（チーム情報・チームＰＲ）'!$G$2,"Y"))</f>
      </c>
      <c r="BE61" s="287"/>
      <c r="BF61" s="35"/>
      <c r="BG61" s="34"/>
      <c r="BH61" s="153"/>
      <c r="BI61" s="289"/>
      <c r="BJ61" s="309" t="s">
        <v>689</v>
      </c>
      <c r="BK61" s="290"/>
      <c r="BL61" s="309" t="s">
        <v>690</v>
      </c>
      <c r="BM61" s="291"/>
      <c r="BN61" s="289"/>
      <c r="BO61" s="309" t="s">
        <v>689</v>
      </c>
      <c r="BP61" s="290"/>
      <c r="BQ61" s="309" t="s">
        <v>690</v>
      </c>
      <c r="BR61" s="291"/>
      <c r="BS61" s="289"/>
      <c r="BT61" s="309" t="s">
        <v>689</v>
      </c>
      <c r="BU61" s="290"/>
      <c r="BV61" s="309" t="s">
        <v>690</v>
      </c>
      <c r="BW61" s="291"/>
      <c r="BX61" s="289"/>
      <c r="BY61" s="309" t="s">
        <v>689</v>
      </c>
      <c r="BZ61" s="290"/>
      <c r="CA61" s="309" t="s">
        <v>690</v>
      </c>
      <c r="CB61" s="291"/>
      <c r="CC61" s="289"/>
      <c r="CD61" s="309" t="s">
        <v>689</v>
      </c>
      <c r="CE61" s="290"/>
      <c r="CF61" s="309" t="s">
        <v>690</v>
      </c>
      <c r="CG61" s="291"/>
      <c r="CH61" s="289"/>
      <c r="CI61" s="309" t="s">
        <v>689</v>
      </c>
      <c r="CJ61" s="290"/>
      <c r="CK61" s="309" t="s">
        <v>690</v>
      </c>
      <c r="CL61" s="291"/>
      <c r="CM61" s="203"/>
      <c r="CN61" s="203"/>
      <c r="CO61" s="204"/>
      <c r="CP61" s="313" t="str">
        <f t="shared" si="73"/>
        <v>:.</v>
      </c>
      <c r="CQ61" s="313" t="str">
        <f t="shared" si="74"/>
        <v>:.</v>
      </c>
      <c r="CR61" s="313" t="str">
        <f t="shared" si="75"/>
        <v>:.</v>
      </c>
      <c r="CS61" s="313" t="str">
        <f t="shared" si="76"/>
        <v>:.</v>
      </c>
      <c r="CT61" s="313" t="str">
        <f t="shared" si="77"/>
        <v>:.</v>
      </c>
      <c r="CU61" s="313" t="str">
        <f t="shared" si="78"/>
        <v>:.</v>
      </c>
      <c r="CV61" s="314">
        <f t="shared" si="92"/>
        <v>1</v>
      </c>
      <c r="CW61" s="314">
        <f t="shared" si="60"/>
        <v>1</v>
      </c>
      <c r="CX61" s="314">
        <f t="shared" si="61"/>
        <v>1</v>
      </c>
      <c r="CY61" s="314">
        <f t="shared" si="62"/>
        <v>1</v>
      </c>
      <c r="CZ61" s="314">
        <f t="shared" si="63"/>
        <v>1</v>
      </c>
      <c r="DA61" s="314">
        <f t="shared" si="64"/>
        <v>1</v>
      </c>
      <c r="DB61" s="315">
        <f t="shared" si="93"/>
        <v>6</v>
      </c>
      <c r="DC61" s="37">
        <f t="shared" si="94"/>
        <v>0</v>
      </c>
      <c r="DD61" s="59">
        <f t="shared" si="71"/>
        <v>0</v>
      </c>
      <c r="DE61" s="59">
        <f t="shared" si="72"/>
        <v>0</v>
      </c>
      <c r="DG61" s="371">
        <f t="shared" si="30"/>
        <v>0</v>
      </c>
      <c r="DH61" s="371">
        <f t="shared" si="31"/>
        <v>0</v>
      </c>
      <c r="DI61" s="371">
        <f t="shared" si="32"/>
        <v>0</v>
      </c>
      <c r="DJ61" s="371">
        <f t="shared" si="33"/>
        <v>0</v>
      </c>
      <c r="DK61" s="371">
        <f t="shared" si="34"/>
        <v>0</v>
      </c>
      <c r="DL61" s="371">
        <f t="shared" si="35"/>
        <v>0</v>
      </c>
      <c r="DM61" s="371">
        <f t="shared" si="36"/>
        <v>0</v>
      </c>
      <c r="DN61" s="371">
        <f t="shared" si="37"/>
        <v>0</v>
      </c>
      <c r="DO61" s="371">
        <f t="shared" si="38"/>
        <v>0</v>
      </c>
      <c r="DP61" s="371">
        <f t="shared" si="39"/>
        <v>0</v>
      </c>
      <c r="DQ61" s="371">
        <f t="shared" si="40"/>
        <v>0</v>
      </c>
      <c r="DR61" s="371">
        <f t="shared" si="41"/>
        <v>0</v>
      </c>
      <c r="DS61" s="371">
        <f t="shared" si="42"/>
        <v>0</v>
      </c>
      <c r="DT61" s="371">
        <f t="shared" si="43"/>
        <v>0</v>
      </c>
      <c r="DU61" s="371">
        <f t="shared" si="44"/>
        <v>0</v>
      </c>
      <c r="DV61" s="371">
        <f t="shared" si="45"/>
        <v>0</v>
      </c>
      <c r="DW61" s="371">
        <f t="shared" si="46"/>
        <v>0</v>
      </c>
      <c r="DX61" s="371">
        <f t="shared" si="47"/>
        <v>0</v>
      </c>
      <c r="DY61" s="371">
        <f t="shared" si="48"/>
        <v>0</v>
      </c>
      <c r="DZ61" s="371">
        <f t="shared" si="49"/>
        <v>0</v>
      </c>
      <c r="EA61" s="371">
        <f t="shared" si="50"/>
        <v>0</v>
      </c>
      <c r="EB61" s="371">
        <f t="shared" si="51"/>
        <v>0</v>
      </c>
      <c r="EC61" s="371">
        <f t="shared" si="52"/>
        <v>0</v>
      </c>
      <c r="ED61" s="371">
        <f t="shared" si="53"/>
        <v>0</v>
      </c>
      <c r="EE61" s="371">
        <f t="shared" si="54"/>
        <v>0</v>
      </c>
      <c r="EF61" s="371">
        <f t="shared" si="55"/>
        <v>0</v>
      </c>
      <c r="EG61" s="371">
        <f t="shared" si="56"/>
        <v>0</v>
      </c>
      <c r="EH61" s="371">
        <f t="shared" si="57"/>
        <v>0</v>
      </c>
      <c r="EI61" s="371">
        <f t="shared" si="58"/>
        <v>0</v>
      </c>
      <c r="EJ61" s="371">
        <f t="shared" si="59"/>
        <v>0</v>
      </c>
      <c r="EK61" s="56" t="s">
        <v>708</v>
      </c>
    </row>
    <row r="62" spans="1:141" ht="54" customHeight="1">
      <c r="A62" s="37">
        <f>IF('JLA事務局用　※触らないで下さい'!$A$6="","",'JLA事務局用　※触らないで下さい'!$A$6)</f>
      </c>
      <c r="B62" s="171"/>
      <c r="C62" s="58">
        <f t="shared" si="80"/>
      </c>
      <c r="D62" s="58">
        <f t="shared" si="81"/>
      </c>
      <c r="E62" s="195">
        <f>'JLA事務局用　※触らないで下さい'!$B$6</f>
        <v>0</v>
      </c>
      <c r="F62" s="195">
        <f>'JLA事務局用　※触らないで下さい'!$C$6</f>
        <v>0</v>
      </c>
      <c r="G62" s="37" t="str">
        <f t="shared" si="82"/>
        <v>女</v>
      </c>
      <c r="H62" s="171" t="str">
        <f t="shared" si="83"/>
        <v>1900/01/00</v>
      </c>
      <c r="I62" s="37"/>
      <c r="J62" s="37">
        <f t="shared" si="84"/>
      </c>
      <c r="K62" s="37"/>
      <c r="L62" s="37"/>
      <c r="M62" s="57">
        <f t="shared" si="85"/>
      </c>
      <c r="N62" s="37" t="e">
        <f>JLA事務局用　※触らないで下さい!#REF!</f>
        <v>#REF!</v>
      </c>
      <c r="O62" s="37" t="e">
        <f>JLA事務局用　※触らないで下さい!#REF!</f>
        <v>#REF!</v>
      </c>
      <c r="P62" s="37"/>
      <c r="Q62" s="37"/>
      <c r="R62" s="37">
        <v>1</v>
      </c>
      <c r="S62" s="37" t="str">
        <f t="shared" si="65"/>
        <v>障害物ｽｲﾑ
200m</v>
      </c>
      <c r="T62" s="37" t="str">
        <f t="shared" si="86"/>
        <v>:.</v>
      </c>
      <c r="U62" s="37" t="str">
        <f t="shared" si="66"/>
        <v>ﾏﾈｷﾝｷｬﾘｰ
50m</v>
      </c>
      <c r="V62" s="37" t="str">
        <f t="shared" si="87"/>
        <v>:.</v>
      </c>
      <c r="W62" s="37" t="str">
        <f t="shared" si="67"/>
        <v>ﾚｽｷｭｰﾒﾄﾞﾚｰ100m</v>
      </c>
      <c r="X62" s="37" t="str">
        <f t="shared" si="88"/>
        <v>:.</v>
      </c>
      <c r="Y62" s="37" t="str">
        <f t="shared" si="68"/>
        <v>ﾏﾈｷﾝｷｬﾘｰ･
ｳｨｽﾞﾌｨﾝ
100m</v>
      </c>
      <c r="Z62" s="37" t="str">
        <f t="shared" si="89"/>
        <v>:.</v>
      </c>
      <c r="AA62" s="37" t="str">
        <f t="shared" si="69"/>
        <v>ﾏﾈｷﾝﾄｳ･
ｳｨｽﾞﾌｨﾝ
100m</v>
      </c>
      <c r="AB62" s="37" t="str">
        <f t="shared" si="90"/>
        <v>:.</v>
      </c>
      <c r="AC62" s="37" t="str">
        <f t="shared" si="70"/>
        <v>ｽｰﾊﾟｰﾗｲﾌｾｰﾊﾞｰ
200m</v>
      </c>
      <c r="AD62" s="37" t="str">
        <f t="shared" si="91"/>
        <v>:.</v>
      </c>
      <c r="AE62" s="37" t="e">
        <f>IF(AF62="","",#REF!)</f>
        <v>#REF!</v>
      </c>
      <c r="AF62" s="37" t="e">
        <f>IF(#REF!="","",#REF!)</f>
        <v>#REF!</v>
      </c>
      <c r="AG62" s="37"/>
      <c r="AH62" s="37"/>
      <c r="AI62" s="37"/>
      <c r="AJ62" s="37"/>
      <c r="AK62" s="37"/>
      <c r="AL62" s="37"/>
      <c r="AM62" s="37"/>
      <c r="AN62" s="57" t="s">
        <v>881</v>
      </c>
      <c r="AO62" s="219"/>
      <c r="AP62" s="220"/>
      <c r="AQ62" s="219"/>
      <c r="AR62" s="220"/>
      <c r="AS62" s="37" t="s">
        <v>28</v>
      </c>
      <c r="AT62" s="36"/>
      <c r="AU62" s="36"/>
      <c r="AV62" s="34"/>
      <c r="AW62" s="34"/>
      <c r="AX62" s="34"/>
      <c r="AY62" s="284"/>
      <c r="AZ62" s="37"/>
      <c r="BA62" s="34"/>
      <c r="BB62" s="34"/>
      <c r="BC62" s="35"/>
      <c r="BD62" s="37">
        <f>IF(BC62="","",DATEDIF(BC62,'様式 A-4（チーム情報・チームＰＲ）'!$G$2,"Y"))</f>
      </c>
      <c r="BE62" s="287"/>
      <c r="BF62" s="35"/>
      <c r="BG62" s="34"/>
      <c r="BH62" s="153"/>
      <c r="BI62" s="289"/>
      <c r="BJ62" s="309" t="s">
        <v>689</v>
      </c>
      <c r="BK62" s="290"/>
      <c r="BL62" s="309" t="s">
        <v>690</v>
      </c>
      <c r="BM62" s="291"/>
      <c r="BN62" s="289"/>
      <c r="BO62" s="309" t="s">
        <v>689</v>
      </c>
      <c r="BP62" s="290"/>
      <c r="BQ62" s="309" t="s">
        <v>690</v>
      </c>
      <c r="BR62" s="291"/>
      <c r="BS62" s="289"/>
      <c r="BT62" s="309" t="s">
        <v>689</v>
      </c>
      <c r="BU62" s="290"/>
      <c r="BV62" s="309" t="s">
        <v>690</v>
      </c>
      <c r="BW62" s="291"/>
      <c r="BX62" s="289"/>
      <c r="BY62" s="309" t="s">
        <v>689</v>
      </c>
      <c r="BZ62" s="290"/>
      <c r="CA62" s="309" t="s">
        <v>690</v>
      </c>
      <c r="CB62" s="291"/>
      <c r="CC62" s="289"/>
      <c r="CD62" s="309" t="s">
        <v>689</v>
      </c>
      <c r="CE62" s="290"/>
      <c r="CF62" s="309" t="s">
        <v>690</v>
      </c>
      <c r="CG62" s="291"/>
      <c r="CH62" s="289"/>
      <c r="CI62" s="309" t="s">
        <v>689</v>
      </c>
      <c r="CJ62" s="290"/>
      <c r="CK62" s="309" t="s">
        <v>690</v>
      </c>
      <c r="CL62" s="291"/>
      <c r="CM62" s="203"/>
      <c r="CN62" s="203"/>
      <c r="CO62" s="204"/>
      <c r="CP62" s="313" t="str">
        <f t="shared" si="73"/>
        <v>:.</v>
      </c>
      <c r="CQ62" s="313" t="str">
        <f t="shared" si="74"/>
        <v>:.</v>
      </c>
      <c r="CR62" s="313" t="str">
        <f t="shared" si="75"/>
        <v>:.</v>
      </c>
      <c r="CS62" s="313" t="str">
        <f t="shared" si="76"/>
        <v>:.</v>
      </c>
      <c r="CT62" s="313" t="str">
        <f t="shared" si="77"/>
        <v>:.</v>
      </c>
      <c r="CU62" s="313" t="str">
        <f t="shared" si="78"/>
        <v>:.</v>
      </c>
      <c r="CV62" s="314">
        <f t="shared" si="92"/>
        <v>1</v>
      </c>
      <c r="CW62" s="314">
        <f t="shared" si="60"/>
        <v>1</v>
      </c>
      <c r="CX62" s="314">
        <f t="shared" si="61"/>
        <v>1</v>
      </c>
      <c r="CY62" s="314">
        <f t="shared" si="62"/>
        <v>1</v>
      </c>
      <c r="CZ62" s="314">
        <f t="shared" si="63"/>
        <v>1</v>
      </c>
      <c r="DA62" s="314">
        <f t="shared" si="64"/>
        <v>1</v>
      </c>
      <c r="DB62" s="315">
        <f t="shared" si="93"/>
        <v>6</v>
      </c>
      <c r="DC62" s="37">
        <f t="shared" si="94"/>
        <v>0</v>
      </c>
      <c r="DD62" s="59">
        <f t="shared" si="71"/>
        <v>0</v>
      </c>
      <c r="DE62" s="59">
        <f t="shared" si="72"/>
        <v>0</v>
      </c>
      <c r="DG62" s="371">
        <f t="shared" si="30"/>
        <v>0</v>
      </c>
      <c r="DH62" s="371">
        <f t="shared" si="31"/>
        <v>0</v>
      </c>
      <c r="DI62" s="371">
        <f t="shared" si="32"/>
        <v>0</v>
      </c>
      <c r="DJ62" s="371">
        <f t="shared" si="33"/>
        <v>0</v>
      </c>
      <c r="DK62" s="371">
        <f t="shared" si="34"/>
        <v>0</v>
      </c>
      <c r="DL62" s="371">
        <f t="shared" si="35"/>
        <v>0</v>
      </c>
      <c r="DM62" s="371">
        <f t="shared" si="36"/>
        <v>0</v>
      </c>
      <c r="DN62" s="371">
        <f t="shared" si="37"/>
        <v>0</v>
      </c>
      <c r="DO62" s="371">
        <f t="shared" si="38"/>
        <v>0</v>
      </c>
      <c r="DP62" s="371">
        <f t="shared" si="39"/>
        <v>0</v>
      </c>
      <c r="DQ62" s="371">
        <f t="shared" si="40"/>
        <v>0</v>
      </c>
      <c r="DR62" s="371">
        <f t="shared" si="41"/>
        <v>0</v>
      </c>
      <c r="DS62" s="371">
        <f t="shared" si="42"/>
        <v>0</v>
      </c>
      <c r="DT62" s="371">
        <f t="shared" si="43"/>
        <v>0</v>
      </c>
      <c r="DU62" s="371">
        <f t="shared" si="44"/>
        <v>0</v>
      </c>
      <c r="DV62" s="371">
        <f t="shared" si="45"/>
        <v>0</v>
      </c>
      <c r="DW62" s="371">
        <f t="shared" si="46"/>
        <v>0</v>
      </c>
      <c r="DX62" s="371">
        <f t="shared" si="47"/>
        <v>0</v>
      </c>
      <c r="DY62" s="371">
        <f t="shared" si="48"/>
        <v>0</v>
      </c>
      <c r="DZ62" s="371">
        <f t="shared" si="49"/>
        <v>0</v>
      </c>
      <c r="EA62" s="371">
        <f t="shared" si="50"/>
        <v>0</v>
      </c>
      <c r="EB62" s="371">
        <f t="shared" si="51"/>
        <v>0</v>
      </c>
      <c r="EC62" s="371">
        <f t="shared" si="52"/>
        <v>0</v>
      </c>
      <c r="ED62" s="371">
        <f t="shared" si="53"/>
        <v>0</v>
      </c>
      <c r="EE62" s="371">
        <f t="shared" si="54"/>
        <v>0</v>
      </c>
      <c r="EF62" s="371">
        <f t="shared" si="55"/>
        <v>0</v>
      </c>
      <c r="EG62" s="371">
        <f t="shared" si="56"/>
        <v>0</v>
      </c>
      <c r="EH62" s="371">
        <f t="shared" si="57"/>
        <v>0</v>
      </c>
      <c r="EI62" s="371">
        <f t="shared" si="58"/>
        <v>0</v>
      </c>
      <c r="EJ62" s="371">
        <f t="shared" si="59"/>
        <v>0</v>
      </c>
      <c r="EK62" s="56" t="s">
        <v>709</v>
      </c>
    </row>
    <row r="63" spans="1:141" ht="54" customHeight="1">
      <c r="A63" s="37">
        <f>IF('JLA事務局用　※触らないで下さい'!$A$6="","",'JLA事務局用　※触らないで下さい'!$A$6)</f>
      </c>
      <c r="B63" s="171"/>
      <c r="C63" s="58">
        <f t="shared" si="80"/>
      </c>
      <c r="D63" s="58">
        <f t="shared" si="81"/>
      </c>
      <c r="E63" s="195">
        <f>'JLA事務局用　※触らないで下さい'!$B$6</f>
        <v>0</v>
      </c>
      <c r="F63" s="195">
        <f>'JLA事務局用　※触らないで下さい'!$C$6</f>
        <v>0</v>
      </c>
      <c r="G63" s="37" t="str">
        <f t="shared" si="82"/>
        <v>女</v>
      </c>
      <c r="H63" s="171" t="str">
        <f t="shared" si="83"/>
        <v>1900/01/00</v>
      </c>
      <c r="I63" s="37"/>
      <c r="J63" s="37">
        <f t="shared" si="84"/>
      </c>
      <c r="K63" s="37"/>
      <c r="L63" s="37"/>
      <c r="M63" s="57">
        <f t="shared" si="85"/>
      </c>
      <c r="N63" s="37" t="e">
        <f>JLA事務局用　※触らないで下さい!#REF!</f>
        <v>#REF!</v>
      </c>
      <c r="O63" s="37" t="e">
        <f>JLA事務局用　※触らないで下さい!#REF!</f>
        <v>#REF!</v>
      </c>
      <c r="P63" s="37"/>
      <c r="Q63" s="37"/>
      <c r="R63" s="37">
        <v>1</v>
      </c>
      <c r="S63" s="37" t="str">
        <f t="shared" si="65"/>
        <v>障害物ｽｲﾑ
200m</v>
      </c>
      <c r="T63" s="37" t="str">
        <f t="shared" si="86"/>
        <v>:.</v>
      </c>
      <c r="U63" s="37" t="str">
        <f t="shared" si="66"/>
        <v>ﾏﾈｷﾝｷｬﾘｰ
50m</v>
      </c>
      <c r="V63" s="37" t="str">
        <f t="shared" si="87"/>
        <v>:.</v>
      </c>
      <c r="W63" s="37" t="str">
        <f t="shared" si="67"/>
        <v>ﾚｽｷｭｰﾒﾄﾞﾚｰ100m</v>
      </c>
      <c r="X63" s="37" t="str">
        <f t="shared" si="88"/>
        <v>:.</v>
      </c>
      <c r="Y63" s="37" t="str">
        <f t="shared" si="68"/>
        <v>ﾏﾈｷﾝｷｬﾘｰ･
ｳｨｽﾞﾌｨﾝ
100m</v>
      </c>
      <c r="Z63" s="37" t="str">
        <f t="shared" si="89"/>
        <v>:.</v>
      </c>
      <c r="AA63" s="37" t="str">
        <f t="shared" si="69"/>
        <v>ﾏﾈｷﾝﾄｳ･
ｳｨｽﾞﾌｨﾝ
100m</v>
      </c>
      <c r="AB63" s="37" t="str">
        <f t="shared" si="90"/>
        <v>:.</v>
      </c>
      <c r="AC63" s="37" t="str">
        <f t="shared" si="70"/>
        <v>ｽｰﾊﾟｰﾗｲﾌｾｰﾊﾞｰ
200m</v>
      </c>
      <c r="AD63" s="37" t="str">
        <f t="shared" si="91"/>
        <v>:.</v>
      </c>
      <c r="AE63" s="37" t="e">
        <f>IF(AF63="","",#REF!)</f>
        <v>#REF!</v>
      </c>
      <c r="AF63" s="37" t="e">
        <f>IF(#REF!="","",#REF!)</f>
        <v>#REF!</v>
      </c>
      <c r="AG63" s="37"/>
      <c r="AH63" s="37"/>
      <c r="AI63" s="37"/>
      <c r="AJ63" s="37"/>
      <c r="AK63" s="37"/>
      <c r="AL63" s="37"/>
      <c r="AM63" s="37"/>
      <c r="AN63" s="57" t="s">
        <v>882</v>
      </c>
      <c r="AO63" s="219"/>
      <c r="AP63" s="220"/>
      <c r="AQ63" s="219"/>
      <c r="AR63" s="220"/>
      <c r="AS63" s="37" t="s">
        <v>28</v>
      </c>
      <c r="AT63" s="36"/>
      <c r="AU63" s="36"/>
      <c r="AV63" s="34"/>
      <c r="AW63" s="34"/>
      <c r="AX63" s="34"/>
      <c r="AY63" s="284"/>
      <c r="AZ63" s="37"/>
      <c r="BA63" s="34"/>
      <c r="BB63" s="34"/>
      <c r="BC63" s="35"/>
      <c r="BD63" s="37">
        <f>IF(BC63="","",DATEDIF(BC63,'様式 A-4（チーム情報・チームＰＲ）'!$G$2,"Y"))</f>
      </c>
      <c r="BE63" s="287"/>
      <c r="BF63" s="35"/>
      <c r="BG63" s="34"/>
      <c r="BH63" s="153"/>
      <c r="BI63" s="289"/>
      <c r="BJ63" s="309" t="s">
        <v>689</v>
      </c>
      <c r="BK63" s="290"/>
      <c r="BL63" s="309" t="s">
        <v>690</v>
      </c>
      <c r="BM63" s="291"/>
      <c r="BN63" s="289"/>
      <c r="BO63" s="309" t="s">
        <v>689</v>
      </c>
      <c r="BP63" s="290"/>
      <c r="BQ63" s="309" t="s">
        <v>690</v>
      </c>
      <c r="BR63" s="291"/>
      <c r="BS63" s="289"/>
      <c r="BT63" s="309" t="s">
        <v>689</v>
      </c>
      <c r="BU63" s="290"/>
      <c r="BV63" s="309" t="s">
        <v>690</v>
      </c>
      <c r="BW63" s="291"/>
      <c r="BX63" s="289"/>
      <c r="BY63" s="309" t="s">
        <v>689</v>
      </c>
      <c r="BZ63" s="290"/>
      <c r="CA63" s="309" t="s">
        <v>690</v>
      </c>
      <c r="CB63" s="291"/>
      <c r="CC63" s="289"/>
      <c r="CD63" s="309" t="s">
        <v>689</v>
      </c>
      <c r="CE63" s="290"/>
      <c r="CF63" s="309" t="s">
        <v>690</v>
      </c>
      <c r="CG63" s="291"/>
      <c r="CH63" s="289"/>
      <c r="CI63" s="309" t="s">
        <v>689</v>
      </c>
      <c r="CJ63" s="290"/>
      <c r="CK63" s="309" t="s">
        <v>690</v>
      </c>
      <c r="CL63" s="291"/>
      <c r="CM63" s="203"/>
      <c r="CN63" s="203"/>
      <c r="CO63" s="204"/>
      <c r="CP63" s="313" t="str">
        <f t="shared" si="73"/>
        <v>:.</v>
      </c>
      <c r="CQ63" s="313" t="str">
        <f t="shared" si="74"/>
        <v>:.</v>
      </c>
      <c r="CR63" s="313" t="str">
        <f t="shared" si="75"/>
        <v>:.</v>
      </c>
      <c r="CS63" s="313" t="str">
        <f t="shared" si="76"/>
        <v>:.</v>
      </c>
      <c r="CT63" s="313" t="str">
        <f t="shared" si="77"/>
        <v>:.</v>
      </c>
      <c r="CU63" s="313" t="str">
        <f t="shared" si="78"/>
        <v>:.</v>
      </c>
      <c r="CV63" s="314">
        <f t="shared" si="92"/>
        <v>1</v>
      </c>
      <c r="CW63" s="314">
        <f t="shared" si="60"/>
        <v>1</v>
      </c>
      <c r="CX63" s="314">
        <f t="shared" si="61"/>
        <v>1</v>
      </c>
      <c r="CY63" s="314">
        <f t="shared" si="62"/>
        <v>1</v>
      </c>
      <c r="CZ63" s="314">
        <f t="shared" si="63"/>
        <v>1</v>
      </c>
      <c r="DA63" s="314">
        <f t="shared" si="64"/>
        <v>1</v>
      </c>
      <c r="DB63" s="315">
        <f t="shared" si="93"/>
        <v>6</v>
      </c>
      <c r="DC63" s="37">
        <f t="shared" si="94"/>
        <v>0</v>
      </c>
      <c r="DD63" s="59">
        <f t="shared" si="71"/>
        <v>0</v>
      </c>
      <c r="DE63" s="59">
        <f t="shared" si="72"/>
        <v>0</v>
      </c>
      <c r="DG63" s="371">
        <f t="shared" si="30"/>
        <v>0</v>
      </c>
      <c r="DH63" s="371">
        <f t="shared" si="31"/>
        <v>0</v>
      </c>
      <c r="DI63" s="371">
        <f t="shared" si="32"/>
        <v>0</v>
      </c>
      <c r="DJ63" s="371">
        <f t="shared" si="33"/>
        <v>0</v>
      </c>
      <c r="DK63" s="371">
        <f t="shared" si="34"/>
        <v>0</v>
      </c>
      <c r="DL63" s="371">
        <f t="shared" si="35"/>
        <v>0</v>
      </c>
      <c r="DM63" s="371">
        <f t="shared" si="36"/>
        <v>0</v>
      </c>
      <c r="DN63" s="371">
        <f t="shared" si="37"/>
        <v>0</v>
      </c>
      <c r="DO63" s="371">
        <f t="shared" si="38"/>
        <v>0</v>
      </c>
      <c r="DP63" s="371">
        <f t="shared" si="39"/>
        <v>0</v>
      </c>
      <c r="DQ63" s="371">
        <f t="shared" si="40"/>
        <v>0</v>
      </c>
      <c r="DR63" s="371">
        <f t="shared" si="41"/>
        <v>0</v>
      </c>
      <c r="DS63" s="371">
        <f t="shared" si="42"/>
        <v>0</v>
      </c>
      <c r="DT63" s="371">
        <f t="shared" si="43"/>
        <v>0</v>
      </c>
      <c r="DU63" s="371">
        <f t="shared" si="44"/>
        <v>0</v>
      </c>
      <c r="DV63" s="371">
        <f t="shared" si="45"/>
        <v>0</v>
      </c>
      <c r="DW63" s="371">
        <f t="shared" si="46"/>
        <v>0</v>
      </c>
      <c r="DX63" s="371">
        <f t="shared" si="47"/>
        <v>0</v>
      </c>
      <c r="DY63" s="371">
        <f t="shared" si="48"/>
        <v>0</v>
      </c>
      <c r="DZ63" s="371">
        <f t="shared" si="49"/>
        <v>0</v>
      </c>
      <c r="EA63" s="371">
        <f t="shared" si="50"/>
        <v>0</v>
      </c>
      <c r="EB63" s="371">
        <f t="shared" si="51"/>
        <v>0</v>
      </c>
      <c r="EC63" s="371">
        <f t="shared" si="52"/>
        <v>0</v>
      </c>
      <c r="ED63" s="371">
        <f t="shared" si="53"/>
        <v>0</v>
      </c>
      <c r="EE63" s="371">
        <f t="shared" si="54"/>
        <v>0</v>
      </c>
      <c r="EF63" s="371">
        <f t="shared" si="55"/>
        <v>0</v>
      </c>
      <c r="EG63" s="371">
        <f t="shared" si="56"/>
        <v>0</v>
      </c>
      <c r="EH63" s="371">
        <f t="shared" si="57"/>
        <v>0</v>
      </c>
      <c r="EI63" s="371">
        <f t="shared" si="58"/>
        <v>0</v>
      </c>
      <c r="EJ63" s="371">
        <f t="shared" si="59"/>
        <v>0</v>
      </c>
      <c r="EK63" s="56" t="s">
        <v>710</v>
      </c>
    </row>
    <row r="64" spans="1:141" ht="54" customHeight="1">
      <c r="A64" s="37">
        <f>IF('JLA事務局用　※触らないで下さい'!$A$6="","",'JLA事務局用　※触らないで下さい'!$A$6)</f>
      </c>
      <c r="B64" s="171"/>
      <c r="C64" s="58">
        <f t="shared" si="80"/>
      </c>
      <c r="D64" s="58">
        <f t="shared" si="81"/>
      </c>
      <c r="E64" s="195">
        <f>'JLA事務局用　※触らないで下さい'!$B$6</f>
        <v>0</v>
      </c>
      <c r="F64" s="195">
        <f>'JLA事務局用　※触らないで下さい'!$C$6</f>
        <v>0</v>
      </c>
      <c r="G64" s="37" t="str">
        <f t="shared" si="82"/>
        <v>女</v>
      </c>
      <c r="H64" s="171" t="str">
        <f t="shared" si="83"/>
        <v>1900/01/00</v>
      </c>
      <c r="I64" s="37"/>
      <c r="J64" s="37">
        <f t="shared" si="84"/>
      </c>
      <c r="K64" s="37"/>
      <c r="L64" s="37"/>
      <c r="M64" s="57">
        <f t="shared" si="85"/>
      </c>
      <c r="N64" s="37" t="e">
        <f>JLA事務局用　※触らないで下さい!#REF!</f>
        <v>#REF!</v>
      </c>
      <c r="O64" s="37" t="e">
        <f>JLA事務局用　※触らないで下さい!#REF!</f>
        <v>#REF!</v>
      </c>
      <c r="P64" s="37"/>
      <c r="Q64" s="37"/>
      <c r="R64" s="37">
        <v>1</v>
      </c>
      <c r="S64" s="37" t="str">
        <f t="shared" si="65"/>
        <v>障害物ｽｲﾑ
200m</v>
      </c>
      <c r="T64" s="37" t="str">
        <f t="shared" si="86"/>
        <v>:.</v>
      </c>
      <c r="U64" s="37" t="str">
        <f t="shared" si="66"/>
        <v>ﾏﾈｷﾝｷｬﾘｰ
50m</v>
      </c>
      <c r="V64" s="37" t="str">
        <f t="shared" si="87"/>
        <v>:.</v>
      </c>
      <c r="W64" s="37" t="str">
        <f t="shared" si="67"/>
        <v>ﾚｽｷｭｰﾒﾄﾞﾚｰ100m</v>
      </c>
      <c r="X64" s="37" t="str">
        <f t="shared" si="88"/>
        <v>:.</v>
      </c>
      <c r="Y64" s="37" t="str">
        <f t="shared" si="68"/>
        <v>ﾏﾈｷﾝｷｬﾘｰ･
ｳｨｽﾞﾌｨﾝ
100m</v>
      </c>
      <c r="Z64" s="37" t="str">
        <f t="shared" si="89"/>
        <v>:.</v>
      </c>
      <c r="AA64" s="37" t="str">
        <f t="shared" si="69"/>
        <v>ﾏﾈｷﾝﾄｳ･
ｳｨｽﾞﾌｨﾝ
100m</v>
      </c>
      <c r="AB64" s="37" t="str">
        <f t="shared" si="90"/>
        <v>:.</v>
      </c>
      <c r="AC64" s="37" t="str">
        <f t="shared" si="70"/>
        <v>ｽｰﾊﾟｰﾗｲﾌｾｰﾊﾞｰ
200m</v>
      </c>
      <c r="AD64" s="37" t="str">
        <f t="shared" si="91"/>
        <v>:.</v>
      </c>
      <c r="AE64" s="37" t="e">
        <f>IF(AF64="","",#REF!)</f>
        <v>#REF!</v>
      </c>
      <c r="AF64" s="37" t="e">
        <f>IF(#REF!="","",#REF!)</f>
        <v>#REF!</v>
      </c>
      <c r="AG64" s="37"/>
      <c r="AH64" s="37"/>
      <c r="AI64" s="37"/>
      <c r="AJ64" s="37"/>
      <c r="AK64" s="37"/>
      <c r="AL64" s="37"/>
      <c r="AM64" s="37"/>
      <c r="AN64" s="57" t="s">
        <v>883</v>
      </c>
      <c r="AO64" s="219"/>
      <c r="AP64" s="220"/>
      <c r="AQ64" s="219"/>
      <c r="AR64" s="220"/>
      <c r="AS64" s="37" t="s">
        <v>28</v>
      </c>
      <c r="AT64" s="36"/>
      <c r="AU64" s="36"/>
      <c r="AV64" s="34"/>
      <c r="AW64" s="34"/>
      <c r="AX64" s="34"/>
      <c r="AY64" s="284"/>
      <c r="AZ64" s="37"/>
      <c r="BA64" s="34"/>
      <c r="BB64" s="34"/>
      <c r="BC64" s="35"/>
      <c r="BD64" s="37">
        <f>IF(BC64="","",DATEDIF(BC64,'様式 A-4（チーム情報・チームＰＲ）'!$G$2,"Y"))</f>
      </c>
      <c r="BE64" s="287"/>
      <c r="BF64" s="35"/>
      <c r="BG64" s="34"/>
      <c r="BH64" s="153"/>
      <c r="BI64" s="289"/>
      <c r="BJ64" s="309" t="s">
        <v>689</v>
      </c>
      <c r="BK64" s="290"/>
      <c r="BL64" s="309" t="s">
        <v>690</v>
      </c>
      <c r="BM64" s="291"/>
      <c r="BN64" s="289"/>
      <c r="BO64" s="309" t="s">
        <v>689</v>
      </c>
      <c r="BP64" s="290"/>
      <c r="BQ64" s="309" t="s">
        <v>690</v>
      </c>
      <c r="BR64" s="291"/>
      <c r="BS64" s="289"/>
      <c r="BT64" s="309" t="s">
        <v>689</v>
      </c>
      <c r="BU64" s="290"/>
      <c r="BV64" s="309" t="s">
        <v>690</v>
      </c>
      <c r="BW64" s="291"/>
      <c r="BX64" s="289"/>
      <c r="BY64" s="309" t="s">
        <v>689</v>
      </c>
      <c r="BZ64" s="290"/>
      <c r="CA64" s="309" t="s">
        <v>690</v>
      </c>
      <c r="CB64" s="291"/>
      <c r="CC64" s="289"/>
      <c r="CD64" s="309" t="s">
        <v>689</v>
      </c>
      <c r="CE64" s="290"/>
      <c r="CF64" s="309" t="s">
        <v>690</v>
      </c>
      <c r="CG64" s="291"/>
      <c r="CH64" s="289"/>
      <c r="CI64" s="309" t="s">
        <v>689</v>
      </c>
      <c r="CJ64" s="290"/>
      <c r="CK64" s="309" t="s">
        <v>690</v>
      </c>
      <c r="CL64" s="291"/>
      <c r="CM64" s="203"/>
      <c r="CN64" s="203"/>
      <c r="CO64" s="204"/>
      <c r="CP64" s="313" t="str">
        <f t="shared" si="73"/>
        <v>:.</v>
      </c>
      <c r="CQ64" s="313" t="str">
        <f t="shared" si="74"/>
        <v>:.</v>
      </c>
      <c r="CR64" s="313" t="str">
        <f t="shared" si="75"/>
        <v>:.</v>
      </c>
      <c r="CS64" s="313" t="str">
        <f t="shared" si="76"/>
        <v>:.</v>
      </c>
      <c r="CT64" s="313" t="str">
        <f t="shared" si="77"/>
        <v>:.</v>
      </c>
      <c r="CU64" s="313" t="str">
        <f t="shared" si="78"/>
        <v>:.</v>
      </c>
      <c r="CV64" s="314">
        <f t="shared" si="92"/>
        <v>1</v>
      </c>
      <c r="CW64" s="314">
        <f t="shared" si="60"/>
        <v>1</v>
      </c>
      <c r="CX64" s="314">
        <f t="shared" si="61"/>
        <v>1</v>
      </c>
      <c r="CY64" s="314">
        <f t="shared" si="62"/>
        <v>1</v>
      </c>
      <c r="CZ64" s="314">
        <f t="shared" si="63"/>
        <v>1</v>
      </c>
      <c r="DA64" s="314">
        <f t="shared" si="64"/>
        <v>1</v>
      </c>
      <c r="DB64" s="315">
        <f t="shared" si="93"/>
        <v>6</v>
      </c>
      <c r="DC64" s="37">
        <f t="shared" si="94"/>
        <v>0</v>
      </c>
      <c r="DD64" s="59">
        <f t="shared" si="71"/>
        <v>0</v>
      </c>
      <c r="DE64" s="59">
        <f t="shared" si="72"/>
        <v>0</v>
      </c>
      <c r="DG64" s="371">
        <f t="shared" si="30"/>
        <v>0</v>
      </c>
      <c r="DH64" s="371">
        <f t="shared" si="31"/>
        <v>0</v>
      </c>
      <c r="DI64" s="371">
        <f t="shared" si="32"/>
        <v>0</v>
      </c>
      <c r="DJ64" s="371">
        <f t="shared" si="33"/>
        <v>0</v>
      </c>
      <c r="DK64" s="371">
        <f t="shared" si="34"/>
        <v>0</v>
      </c>
      <c r="DL64" s="371">
        <f t="shared" si="35"/>
        <v>0</v>
      </c>
      <c r="DM64" s="371">
        <f t="shared" si="36"/>
        <v>0</v>
      </c>
      <c r="DN64" s="371">
        <f t="shared" si="37"/>
        <v>0</v>
      </c>
      <c r="DO64" s="371">
        <f t="shared" si="38"/>
        <v>0</v>
      </c>
      <c r="DP64" s="371">
        <f t="shared" si="39"/>
        <v>0</v>
      </c>
      <c r="DQ64" s="371">
        <f t="shared" si="40"/>
        <v>0</v>
      </c>
      <c r="DR64" s="371">
        <f t="shared" si="41"/>
        <v>0</v>
      </c>
      <c r="DS64" s="371">
        <f t="shared" si="42"/>
        <v>0</v>
      </c>
      <c r="DT64" s="371">
        <f t="shared" si="43"/>
        <v>0</v>
      </c>
      <c r="DU64" s="371">
        <f t="shared" si="44"/>
        <v>0</v>
      </c>
      <c r="DV64" s="371">
        <f t="shared" si="45"/>
        <v>0</v>
      </c>
      <c r="DW64" s="371">
        <f t="shared" si="46"/>
        <v>0</v>
      </c>
      <c r="DX64" s="371">
        <f t="shared" si="47"/>
        <v>0</v>
      </c>
      <c r="DY64" s="371">
        <f t="shared" si="48"/>
        <v>0</v>
      </c>
      <c r="DZ64" s="371">
        <f t="shared" si="49"/>
        <v>0</v>
      </c>
      <c r="EA64" s="371">
        <f t="shared" si="50"/>
        <v>0</v>
      </c>
      <c r="EB64" s="371">
        <f t="shared" si="51"/>
        <v>0</v>
      </c>
      <c r="EC64" s="371">
        <f t="shared" si="52"/>
        <v>0</v>
      </c>
      <c r="ED64" s="371">
        <f t="shared" si="53"/>
        <v>0</v>
      </c>
      <c r="EE64" s="371">
        <f t="shared" si="54"/>
        <v>0</v>
      </c>
      <c r="EF64" s="371">
        <f t="shared" si="55"/>
        <v>0</v>
      </c>
      <c r="EG64" s="371">
        <f t="shared" si="56"/>
        <v>0</v>
      </c>
      <c r="EH64" s="371">
        <f t="shared" si="57"/>
        <v>0</v>
      </c>
      <c r="EI64" s="371">
        <f t="shared" si="58"/>
        <v>0</v>
      </c>
      <c r="EJ64" s="371">
        <f t="shared" si="59"/>
        <v>0</v>
      </c>
      <c r="EK64" s="56" t="s">
        <v>711</v>
      </c>
    </row>
    <row r="65" spans="1:141" ht="54" customHeight="1">
      <c r="A65" s="37">
        <f>IF('JLA事務局用　※触らないで下さい'!$A$6="","",'JLA事務局用　※触らないで下さい'!$A$6)</f>
      </c>
      <c r="B65" s="171"/>
      <c r="C65" s="58">
        <f t="shared" si="80"/>
      </c>
      <c r="D65" s="58">
        <f t="shared" si="81"/>
      </c>
      <c r="E65" s="195">
        <f>'JLA事務局用　※触らないで下さい'!$B$6</f>
        <v>0</v>
      </c>
      <c r="F65" s="195">
        <f>'JLA事務局用　※触らないで下さい'!$C$6</f>
        <v>0</v>
      </c>
      <c r="G65" s="37" t="str">
        <f t="shared" si="82"/>
        <v>女</v>
      </c>
      <c r="H65" s="171" t="str">
        <f t="shared" si="83"/>
        <v>1900/01/00</v>
      </c>
      <c r="I65" s="37"/>
      <c r="J65" s="37">
        <f t="shared" si="84"/>
      </c>
      <c r="K65" s="37"/>
      <c r="L65" s="37"/>
      <c r="M65" s="57">
        <f t="shared" si="85"/>
      </c>
      <c r="N65" s="37" t="e">
        <f>JLA事務局用　※触らないで下さい!#REF!</f>
        <v>#REF!</v>
      </c>
      <c r="O65" s="37" t="e">
        <f>JLA事務局用　※触らないで下さい!#REF!</f>
        <v>#REF!</v>
      </c>
      <c r="P65" s="37"/>
      <c r="Q65" s="37"/>
      <c r="R65" s="37">
        <v>1</v>
      </c>
      <c r="S65" s="37" t="str">
        <f t="shared" si="65"/>
        <v>障害物ｽｲﾑ
200m</v>
      </c>
      <c r="T65" s="37" t="str">
        <f t="shared" si="86"/>
        <v>:.</v>
      </c>
      <c r="U65" s="37" t="str">
        <f t="shared" si="66"/>
        <v>ﾏﾈｷﾝｷｬﾘｰ
50m</v>
      </c>
      <c r="V65" s="37" t="str">
        <f t="shared" si="87"/>
        <v>:.</v>
      </c>
      <c r="W65" s="37" t="str">
        <f t="shared" si="67"/>
        <v>ﾚｽｷｭｰﾒﾄﾞﾚｰ100m</v>
      </c>
      <c r="X65" s="37" t="str">
        <f t="shared" si="88"/>
        <v>:.</v>
      </c>
      <c r="Y65" s="37" t="str">
        <f t="shared" si="68"/>
        <v>ﾏﾈｷﾝｷｬﾘｰ･
ｳｨｽﾞﾌｨﾝ
100m</v>
      </c>
      <c r="Z65" s="37" t="str">
        <f t="shared" si="89"/>
        <v>:.</v>
      </c>
      <c r="AA65" s="37" t="str">
        <f t="shared" si="69"/>
        <v>ﾏﾈｷﾝﾄｳ･
ｳｨｽﾞﾌｨﾝ
100m</v>
      </c>
      <c r="AB65" s="37" t="str">
        <f t="shared" si="90"/>
        <v>:.</v>
      </c>
      <c r="AC65" s="37" t="str">
        <f t="shared" si="70"/>
        <v>ｽｰﾊﾟｰﾗｲﾌｾｰﾊﾞｰ
200m</v>
      </c>
      <c r="AD65" s="37" t="str">
        <f t="shared" si="91"/>
        <v>:.</v>
      </c>
      <c r="AE65" s="37" t="e">
        <f>IF(AF65="","",#REF!)</f>
        <v>#REF!</v>
      </c>
      <c r="AF65" s="37" t="e">
        <f>IF(#REF!="","",#REF!)</f>
        <v>#REF!</v>
      </c>
      <c r="AG65" s="37"/>
      <c r="AH65" s="37"/>
      <c r="AI65" s="37"/>
      <c r="AJ65" s="37"/>
      <c r="AK65" s="37"/>
      <c r="AL65" s="37"/>
      <c r="AM65" s="37"/>
      <c r="AN65" s="57" t="s">
        <v>884</v>
      </c>
      <c r="AO65" s="219"/>
      <c r="AP65" s="220"/>
      <c r="AQ65" s="219"/>
      <c r="AR65" s="220"/>
      <c r="AS65" s="37" t="s">
        <v>28</v>
      </c>
      <c r="AT65" s="36"/>
      <c r="AU65" s="36"/>
      <c r="AV65" s="34"/>
      <c r="AW65" s="34"/>
      <c r="AX65" s="34"/>
      <c r="AY65" s="284"/>
      <c r="AZ65" s="37"/>
      <c r="BA65" s="34"/>
      <c r="BB65" s="34"/>
      <c r="BC65" s="35"/>
      <c r="BD65" s="37">
        <f>IF(BC65="","",DATEDIF(BC65,'様式 A-4（チーム情報・チームＰＲ）'!$G$2,"Y"))</f>
      </c>
      <c r="BE65" s="287"/>
      <c r="BF65" s="35"/>
      <c r="BG65" s="34"/>
      <c r="BH65" s="153"/>
      <c r="BI65" s="289"/>
      <c r="BJ65" s="309" t="s">
        <v>689</v>
      </c>
      <c r="BK65" s="290"/>
      <c r="BL65" s="309" t="s">
        <v>690</v>
      </c>
      <c r="BM65" s="291"/>
      <c r="BN65" s="289"/>
      <c r="BO65" s="309" t="s">
        <v>689</v>
      </c>
      <c r="BP65" s="290"/>
      <c r="BQ65" s="309" t="s">
        <v>690</v>
      </c>
      <c r="BR65" s="291"/>
      <c r="BS65" s="289"/>
      <c r="BT65" s="309" t="s">
        <v>689</v>
      </c>
      <c r="BU65" s="290"/>
      <c r="BV65" s="309" t="s">
        <v>690</v>
      </c>
      <c r="BW65" s="291"/>
      <c r="BX65" s="289"/>
      <c r="BY65" s="309" t="s">
        <v>689</v>
      </c>
      <c r="BZ65" s="290"/>
      <c r="CA65" s="309" t="s">
        <v>690</v>
      </c>
      <c r="CB65" s="291"/>
      <c r="CC65" s="289"/>
      <c r="CD65" s="309" t="s">
        <v>689</v>
      </c>
      <c r="CE65" s="290"/>
      <c r="CF65" s="309" t="s">
        <v>690</v>
      </c>
      <c r="CG65" s="291"/>
      <c r="CH65" s="289"/>
      <c r="CI65" s="309" t="s">
        <v>689</v>
      </c>
      <c r="CJ65" s="290"/>
      <c r="CK65" s="309" t="s">
        <v>690</v>
      </c>
      <c r="CL65" s="291"/>
      <c r="CM65" s="203"/>
      <c r="CN65" s="203"/>
      <c r="CO65" s="204"/>
      <c r="CP65" s="313" t="str">
        <f t="shared" si="73"/>
        <v>:.</v>
      </c>
      <c r="CQ65" s="313" t="str">
        <f t="shared" si="74"/>
        <v>:.</v>
      </c>
      <c r="CR65" s="313" t="str">
        <f t="shared" si="75"/>
        <v>:.</v>
      </c>
      <c r="CS65" s="313" t="str">
        <f t="shared" si="76"/>
        <v>:.</v>
      </c>
      <c r="CT65" s="313" t="str">
        <f t="shared" si="77"/>
        <v>:.</v>
      </c>
      <c r="CU65" s="313" t="str">
        <f t="shared" si="78"/>
        <v>:.</v>
      </c>
      <c r="CV65" s="314">
        <f t="shared" si="92"/>
        <v>1</v>
      </c>
      <c r="CW65" s="314">
        <f aca="true" t="shared" si="95" ref="CW65:CW98">COUNTIF(CQ65,":.")</f>
        <v>1</v>
      </c>
      <c r="CX65" s="314">
        <f aca="true" t="shared" si="96" ref="CX65:CX98">COUNTIF(CR65,":.")</f>
        <v>1</v>
      </c>
      <c r="CY65" s="314">
        <f aca="true" t="shared" si="97" ref="CY65:CY98">COUNTIF(CS65,":.")</f>
        <v>1</v>
      </c>
      <c r="CZ65" s="314">
        <f aca="true" t="shared" si="98" ref="CZ65:CZ98">COUNTIF(CT65,":.")</f>
        <v>1</v>
      </c>
      <c r="DA65" s="314">
        <f aca="true" t="shared" si="99" ref="DA65:DA98">COUNTIF(CU65,":.")</f>
        <v>1</v>
      </c>
      <c r="DB65" s="315">
        <f t="shared" si="93"/>
        <v>6</v>
      </c>
      <c r="DC65" s="37">
        <f t="shared" si="94"/>
        <v>0</v>
      </c>
      <c r="DD65" s="59">
        <f t="shared" si="71"/>
        <v>0</v>
      </c>
      <c r="DE65" s="59">
        <f t="shared" si="72"/>
        <v>0</v>
      </c>
      <c r="DG65" s="371">
        <f t="shared" si="30"/>
        <v>0</v>
      </c>
      <c r="DH65" s="371">
        <f t="shared" si="31"/>
        <v>0</v>
      </c>
      <c r="DI65" s="371">
        <f t="shared" si="32"/>
        <v>0</v>
      </c>
      <c r="DJ65" s="371">
        <f t="shared" si="33"/>
        <v>0</v>
      </c>
      <c r="DK65" s="371">
        <f t="shared" si="34"/>
        <v>0</v>
      </c>
      <c r="DL65" s="371">
        <f t="shared" si="35"/>
        <v>0</v>
      </c>
      <c r="DM65" s="371">
        <f t="shared" si="36"/>
        <v>0</v>
      </c>
      <c r="DN65" s="371">
        <f t="shared" si="37"/>
        <v>0</v>
      </c>
      <c r="DO65" s="371">
        <f t="shared" si="38"/>
        <v>0</v>
      </c>
      <c r="DP65" s="371">
        <f t="shared" si="39"/>
        <v>0</v>
      </c>
      <c r="DQ65" s="371">
        <f t="shared" si="40"/>
        <v>0</v>
      </c>
      <c r="DR65" s="371">
        <f t="shared" si="41"/>
        <v>0</v>
      </c>
      <c r="DS65" s="371">
        <f t="shared" si="42"/>
        <v>0</v>
      </c>
      <c r="DT65" s="371">
        <f t="shared" si="43"/>
        <v>0</v>
      </c>
      <c r="DU65" s="371">
        <f t="shared" si="44"/>
        <v>0</v>
      </c>
      <c r="DV65" s="371">
        <f t="shared" si="45"/>
        <v>0</v>
      </c>
      <c r="DW65" s="371">
        <f t="shared" si="46"/>
        <v>0</v>
      </c>
      <c r="DX65" s="371">
        <f t="shared" si="47"/>
        <v>0</v>
      </c>
      <c r="DY65" s="371">
        <f t="shared" si="48"/>
        <v>0</v>
      </c>
      <c r="DZ65" s="371">
        <f t="shared" si="49"/>
        <v>0</v>
      </c>
      <c r="EA65" s="371">
        <f t="shared" si="50"/>
        <v>0</v>
      </c>
      <c r="EB65" s="371">
        <f t="shared" si="51"/>
        <v>0</v>
      </c>
      <c r="EC65" s="371">
        <f t="shared" si="52"/>
        <v>0</v>
      </c>
      <c r="ED65" s="371">
        <f t="shared" si="53"/>
        <v>0</v>
      </c>
      <c r="EE65" s="371">
        <f t="shared" si="54"/>
        <v>0</v>
      </c>
      <c r="EF65" s="371">
        <f t="shared" si="55"/>
        <v>0</v>
      </c>
      <c r="EG65" s="371">
        <f t="shared" si="56"/>
        <v>0</v>
      </c>
      <c r="EH65" s="371">
        <f t="shared" si="57"/>
        <v>0</v>
      </c>
      <c r="EI65" s="371">
        <f t="shared" si="58"/>
        <v>0</v>
      </c>
      <c r="EJ65" s="371">
        <f t="shared" si="59"/>
        <v>0</v>
      </c>
      <c r="EK65" s="56" t="s">
        <v>712</v>
      </c>
    </row>
    <row r="66" spans="1:141" ht="54" customHeight="1">
      <c r="A66" s="37">
        <f>IF('JLA事務局用　※触らないで下さい'!$A$6="","",'JLA事務局用　※触らないで下さい'!$A$6)</f>
      </c>
      <c r="B66" s="171"/>
      <c r="C66" s="58">
        <f t="shared" si="80"/>
      </c>
      <c r="D66" s="58">
        <f t="shared" si="81"/>
      </c>
      <c r="E66" s="195">
        <f>'JLA事務局用　※触らないで下さい'!$B$6</f>
        <v>0</v>
      </c>
      <c r="F66" s="195">
        <f>'JLA事務局用　※触らないで下さい'!$C$6</f>
        <v>0</v>
      </c>
      <c r="G66" s="37" t="str">
        <f t="shared" si="82"/>
        <v>女</v>
      </c>
      <c r="H66" s="171" t="str">
        <f t="shared" si="83"/>
        <v>1900/01/00</v>
      </c>
      <c r="I66" s="37"/>
      <c r="J66" s="37">
        <f t="shared" si="84"/>
      </c>
      <c r="K66" s="37"/>
      <c r="L66" s="37"/>
      <c r="M66" s="57">
        <f t="shared" si="85"/>
      </c>
      <c r="N66" s="37" t="e">
        <f>JLA事務局用　※触らないで下さい!#REF!</f>
        <v>#REF!</v>
      </c>
      <c r="O66" s="37" t="e">
        <f>JLA事務局用　※触らないで下さい!#REF!</f>
        <v>#REF!</v>
      </c>
      <c r="P66" s="37"/>
      <c r="Q66" s="37"/>
      <c r="R66" s="37">
        <v>1</v>
      </c>
      <c r="S66" s="37" t="str">
        <f t="shared" si="65"/>
        <v>障害物ｽｲﾑ
200m</v>
      </c>
      <c r="T66" s="37" t="str">
        <f t="shared" si="86"/>
        <v>:.</v>
      </c>
      <c r="U66" s="37" t="str">
        <f t="shared" si="66"/>
        <v>ﾏﾈｷﾝｷｬﾘｰ
50m</v>
      </c>
      <c r="V66" s="37" t="str">
        <f t="shared" si="87"/>
        <v>:.</v>
      </c>
      <c r="W66" s="37" t="str">
        <f t="shared" si="67"/>
        <v>ﾚｽｷｭｰﾒﾄﾞﾚｰ100m</v>
      </c>
      <c r="X66" s="37" t="str">
        <f t="shared" si="88"/>
        <v>:.</v>
      </c>
      <c r="Y66" s="37" t="str">
        <f t="shared" si="68"/>
        <v>ﾏﾈｷﾝｷｬﾘｰ･
ｳｨｽﾞﾌｨﾝ
100m</v>
      </c>
      <c r="Z66" s="37" t="str">
        <f t="shared" si="89"/>
        <v>:.</v>
      </c>
      <c r="AA66" s="37" t="str">
        <f t="shared" si="69"/>
        <v>ﾏﾈｷﾝﾄｳ･
ｳｨｽﾞﾌｨﾝ
100m</v>
      </c>
      <c r="AB66" s="37" t="str">
        <f t="shared" si="90"/>
        <v>:.</v>
      </c>
      <c r="AC66" s="37" t="str">
        <f t="shared" si="70"/>
        <v>ｽｰﾊﾟｰﾗｲﾌｾｰﾊﾞｰ
200m</v>
      </c>
      <c r="AD66" s="37" t="str">
        <f t="shared" si="91"/>
        <v>:.</v>
      </c>
      <c r="AE66" s="37" t="e">
        <f>IF(AF66="","",#REF!)</f>
        <v>#REF!</v>
      </c>
      <c r="AF66" s="37" t="e">
        <f>IF(#REF!="","",#REF!)</f>
        <v>#REF!</v>
      </c>
      <c r="AG66" s="37"/>
      <c r="AH66" s="37"/>
      <c r="AI66" s="37"/>
      <c r="AJ66" s="37"/>
      <c r="AK66" s="37"/>
      <c r="AL66" s="37"/>
      <c r="AM66" s="37"/>
      <c r="AN66" s="57" t="s">
        <v>885</v>
      </c>
      <c r="AO66" s="219"/>
      <c r="AP66" s="220"/>
      <c r="AQ66" s="219"/>
      <c r="AR66" s="220"/>
      <c r="AS66" s="37" t="s">
        <v>28</v>
      </c>
      <c r="AT66" s="36"/>
      <c r="AU66" s="36"/>
      <c r="AV66" s="34"/>
      <c r="AW66" s="34"/>
      <c r="AX66" s="34"/>
      <c r="AY66" s="284"/>
      <c r="AZ66" s="37"/>
      <c r="BA66" s="34"/>
      <c r="BB66" s="34"/>
      <c r="BC66" s="35"/>
      <c r="BD66" s="37">
        <f>IF(BC66="","",DATEDIF(BC66,'様式 A-4（チーム情報・チームＰＲ）'!$G$2,"Y"))</f>
      </c>
      <c r="BE66" s="287"/>
      <c r="BF66" s="35"/>
      <c r="BG66" s="34"/>
      <c r="BH66" s="153"/>
      <c r="BI66" s="289"/>
      <c r="BJ66" s="309" t="s">
        <v>689</v>
      </c>
      <c r="BK66" s="290"/>
      <c r="BL66" s="309" t="s">
        <v>690</v>
      </c>
      <c r="BM66" s="291"/>
      <c r="BN66" s="289"/>
      <c r="BO66" s="309" t="s">
        <v>689</v>
      </c>
      <c r="BP66" s="290"/>
      <c r="BQ66" s="309" t="s">
        <v>690</v>
      </c>
      <c r="BR66" s="291"/>
      <c r="BS66" s="289"/>
      <c r="BT66" s="309" t="s">
        <v>689</v>
      </c>
      <c r="BU66" s="290"/>
      <c r="BV66" s="309" t="s">
        <v>690</v>
      </c>
      <c r="BW66" s="291"/>
      <c r="BX66" s="289"/>
      <c r="BY66" s="309" t="s">
        <v>689</v>
      </c>
      <c r="BZ66" s="290"/>
      <c r="CA66" s="309" t="s">
        <v>690</v>
      </c>
      <c r="CB66" s="291"/>
      <c r="CC66" s="289"/>
      <c r="CD66" s="309" t="s">
        <v>689</v>
      </c>
      <c r="CE66" s="290"/>
      <c r="CF66" s="309" t="s">
        <v>690</v>
      </c>
      <c r="CG66" s="291"/>
      <c r="CH66" s="289"/>
      <c r="CI66" s="309" t="s">
        <v>689</v>
      </c>
      <c r="CJ66" s="290"/>
      <c r="CK66" s="309" t="s">
        <v>690</v>
      </c>
      <c r="CL66" s="291"/>
      <c r="CM66" s="203"/>
      <c r="CN66" s="203"/>
      <c r="CO66" s="204"/>
      <c r="CP66" s="313" t="str">
        <f t="shared" si="73"/>
        <v>:.</v>
      </c>
      <c r="CQ66" s="313" t="str">
        <f t="shared" si="74"/>
        <v>:.</v>
      </c>
      <c r="CR66" s="313" t="str">
        <f t="shared" si="75"/>
        <v>:.</v>
      </c>
      <c r="CS66" s="313" t="str">
        <f t="shared" si="76"/>
        <v>:.</v>
      </c>
      <c r="CT66" s="313" t="str">
        <f t="shared" si="77"/>
        <v>:.</v>
      </c>
      <c r="CU66" s="313" t="str">
        <f t="shared" si="78"/>
        <v>:.</v>
      </c>
      <c r="CV66" s="314">
        <f t="shared" si="92"/>
        <v>1</v>
      </c>
      <c r="CW66" s="314">
        <f t="shared" si="95"/>
        <v>1</v>
      </c>
      <c r="CX66" s="314">
        <f t="shared" si="96"/>
        <v>1</v>
      </c>
      <c r="CY66" s="314">
        <f t="shared" si="97"/>
        <v>1</v>
      </c>
      <c r="CZ66" s="314">
        <f t="shared" si="98"/>
        <v>1</v>
      </c>
      <c r="DA66" s="314">
        <f t="shared" si="99"/>
        <v>1</v>
      </c>
      <c r="DB66" s="315">
        <f t="shared" si="93"/>
        <v>6</v>
      </c>
      <c r="DC66" s="37">
        <f t="shared" si="94"/>
        <v>0</v>
      </c>
      <c r="DD66" s="59">
        <f t="shared" si="71"/>
        <v>0</v>
      </c>
      <c r="DE66" s="59">
        <f t="shared" si="72"/>
        <v>0</v>
      </c>
      <c r="DG66" s="371">
        <f t="shared" si="30"/>
        <v>0</v>
      </c>
      <c r="DH66" s="371">
        <f t="shared" si="31"/>
        <v>0</v>
      </c>
      <c r="DI66" s="371">
        <f t="shared" si="32"/>
        <v>0</v>
      </c>
      <c r="DJ66" s="371">
        <f t="shared" si="33"/>
        <v>0</v>
      </c>
      <c r="DK66" s="371">
        <f t="shared" si="34"/>
        <v>0</v>
      </c>
      <c r="DL66" s="371">
        <f t="shared" si="35"/>
        <v>0</v>
      </c>
      <c r="DM66" s="371">
        <f t="shared" si="36"/>
        <v>0</v>
      </c>
      <c r="DN66" s="371">
        <f t="shared" si="37"/>
        <v>0</v>
      </c>
      <c r="DO66" s="371">
        <f t="shared" si="38"/>
        <v>0</v>
      </c>
      <c r="DP66" s="371">
        <f t="shared" si="39"/>
        <v>0</v>
      </c>
      <c r="DQ66" s="371">
        <f t="shared" si="40"/>
        <v>0</v>
      </c>
      <c r="DR66" s="371">
        <f t="shared" si="41"/>
        <v>0</v>
      </c>
      <c r="DS66" s="371">
        <f t="shared" si="42"/>
        <v>0</v>
      </c>
      <c r="DT66" s="371">
        <f t="shared" si="43"/>
        <v>0</v>
      </c>
      <c r="DU66" s="371">
        <f t="shared" si="44"/>
        <v>0</v>
      </c>
      <c r="DV66" s="371">
        <f t="shared" si="45"/>
        <v>0</v>
      </c>
      <c r="DW66" s="371">
        <f t="shared" si="46"/>
        <v>0</v>
      </c>
      <c r="DX66" s="371">
        <f t="shared" si="47"/>
        <v>0</v>
      </c>
      <c r="DY66" s="371">
        <f t="shared" si="48"/>
        <v>0</v>
      </c>
      <c r="DZ66" s="371">
        <f t="shared" si="49"/>
        <v>0</v>
      </c>
      <c r="EA66" s="371">
        <f t="shared" si="50"/>
        <v>0</v>
      </c>
      <c r="EB66" s="371">
        <f t="shared" si="51"/>
        <v>0</v>
      </c>
      <c r="EC66" s="371">
        <f t="shared" si="52"/>
        <v>0</v>
      </c>
      <c r="ED66" s="371">
        <f t="shared" si="53"/>
        <v>0</v>
      </c>
      <c r="EE66" s="371">
        <f t="shared" si="54"/>
        <v>0</v>
      </c>
      <c r="EF66" s="371">
        <f t="shared" si="55"/>
        <v>0</v>
      </c>
      <c r="EG66" s="371">
        <f t="shared" si="56"/>
        <v>0</v>
      </c>
      <c r="EH66" s="371">
        <f t="shared" si="57"/>
        <v>0</v>
      </c>
      <c r="EI66" s="371">
        <f t="shared" si="58"/>
        <v>0</v>
      </c>
      <c r="EJ66" s="371">
        <f t="shared" si="59"/>
        <v>0</v>
      </c>
      <c r="EK66" s="56" t="s">
        <v>713</v>
      </c>
    </row>
    <row r="67" spans="1:141" ht="54" customHeight="1">
      <c r="A67" s="37">
        <f>IF('JLA事務局用　※触らないで下さい'!$A$6="","",'JLA事務局用　※触らないで下さい'!$A$6)</f>
      </c>
      <c r="B67" s="171"/>
      <c r="C67" s="58">
        <f t="shared" si="80"/>
      </c>
      <c r="D67" s="58">
        <f t="shared" si="81"/>
      </c>
      <c r="E67" s="195">
        <f>'JLA事務局用　※触らないで下さい'!$B$6</f>
        <v>0</v>
      </c>
      <c r="F67" s="195">
        <f>'JLA事務局用　※触らないで下さい'!$C$6</f>
        <v>0</v>
      </c>
      <c r="G67" s="37" t="str">
        <f t="shared" si="82"/>
        <v>女</v>
      </c>
      <c r="H67" s="171" t="str">
        <f t="shared" si="83"/>
        <v>1900/01/00</v>
      </c>
      <c r="I67" s="37"/>
      <c r="J67" s="37">
        <f t="shared" si="84"/>
      </c>
      <c r="K67" s="37"/>
      <c r="L67" s="37"/>
      <c r="M67" s="57">
        <f t="shared" si="85"/>
      </c>
      <c r="N67" s="37" t="e">
        <f>JLA事務局用　※触らないで下さい!#REF!</f>
        <v>#REF!</v>
      </c>
      <c r="O67" s="37" t="e">
        <f>JLA事務局用　※触らないで下さい!#REF!</f>
        <v>#REF!</v>
      </c>
      <c r="P67" s="37"/>
      <c r="Q67" s="37"/>
      <c r="R67" s="37">
        <v>1</v>
      </c>
      <c r="S67" s="37" t="str">
        <f t="shared" si="65"/>
        <v>障害物ｽｲﾑ
200m</v>
      </c>
      <c r="T67" s="37" t="str">
        <f t="shared" si="86"/>
        <v>:.</v>
      </c>
      <c r="U67" s="37" t="str">
        <f t="shared" si="66"/>
        <v>ﾏﾈｷﾝｷｬﾘｰ
50m</v>
      </c>
      <c r="V67" s="37" t="str">
        <f t="shared" si="87"/>
        <v>:.</v>
      </c>
      <c r="W67" s="37" t="str">
        <f t="shared" si="67"/>
        <v>ﾚｽｷｭｰﾒﾄﾞﾚｰ100m</v>
      </c>
      <c r="X67" s="37" t="str">
        <f t="shared" si="88"/>
        <v>:.</v>
      </c>
      <c r="Y67" s="37" t="str">
        <f t="shared" si="68"/>
        <v>ﾏﾈｷﾝｷｬﾘｰ･
ｳｨｽﾞﾌｨﾝ
100m</v>
      </c>
      <c r="Z67" s="37" t="str">
        <f t="shared" si="89"/>
        <v>:.</v>
      </c>
      <c r="AA67" s="37" t="str">
        <f t="shared" si="69"/>
        <v>ﾏﾈｷﾝﾄｳ･
ｳｨｽﾞﾌｨﾝ
100m</v>
      </c>
      <c r="AB67" s="37" t="str">
        <f t="shared" si="90"/>
        <v>:.</v>
      </c>
      <c r="AC67" s="37" t="str">
        <f t="shared" si="70"/>
        <v>ｽｰﾊﾟｰﾗｲﾌｾｰﾊﾞｰ
200m</v>
      </c>
      <c r="AD67" s="37" t="str">
        <f t="shared" si="91"/>
        <v>:.</v>
      </c>
      <c r="AE67" s="37" t="e">
        <f>IF(AF67="","",#REF!)</f>
        <v>#REF!</v>
      </c>
      <c r="AF67" s="37" t="e">
        <f>IF(#REF!="","",#REF!)</f>
        <v>#REF!</v>
      </c>
      <c r="AG67" s="37"/>
      <c r="AH67" s="37"/>
      <c r="AI67" s="37"/>
      <c r="AJ67" s="37"/>
      <c r="AK67" s="37"/>
      <c r="AL67" s="37"/>
      <c r="AM67" s="37"/>
      <c r="AN67" s="57" t="s">
        <v>886</v>
      </c>
      <c r="AO67" s="219"/>
      <c r="AP67" s="220"/>
      <c r="AQ67" s="219"/>
      <c r="AR67" s="220"/>
      <c r="AS67" s="37" t="s">
        <v>28</v>
      </c>
      <c r="AT67" s="36"/>
      <c r="AU67" s="36"/>
      <c r="AV67" s="34"/>
      <c r="AW67" s="34"/>
      <c r="AX67" s="34"/>
      <c r="AY67" s="284"/>
      <c r="AZ67" s="37"/>
      <c r="BA67" s="34"/>
      <c r="BB67" s="34"/>
      <c r="BC67" s="35"/>
      <c r="BD67" s="37">
        <f>IF(BC67="","",DATEDIF(BC67,'様式 A-4（チーム情報・チームＰＲ）'!$G$2,"Y"))</f>
      </c>
      <c r="BE67" s="287"/>
      <c r="BF67" s="35"/>
      <c r="BG67" s="34"/>
      <c r="BH67" s="153"/>
      <c r="BI67" s="289"/>
      <c r="BJ67" s="309" t="s">
        <v>689</v>
      </c>
      <c r="BK67" s="290"/>
      <c r="BL67" s="309" t="s">
        <v>690</v>
      </c>
      <c r="BM67" s="291"/>
      <c r="BN67" s="289"/>
      <c r="BO67" s="309" t="s">
        <v>689</v>
      </c>
      <c r="BP67" s="290"/>
      <c r="BQ67" s="309" t="s">
        <v>690</v>
      </c>
      <c r="BR67" s="291"/>
      <c r="BS67" s="289"/>
      <c r="BT67" s="309" t="s">
        <v>689</v>
      </c>
      <c r="BU67" s="290"/>
      <c r="BV67" s="309" t="s">
        <v>690</v>
      </c>
      <c r="BW67" s="291"/>
      <c r="BX67" s="289"/>
      <c r="BY67" s="309" t="s">
        <v>689</v>
      </c>
      <c r="BZ67" s="290"/>
      <c r="CA67" s="309" t="s">
        <v>690</v>
      </c>
      <c r="CB67" s="291"/>
      <c r="CC67" s="289"/>
      <c r="CD67" s="309" t="s">
        <v>689</v>
      </c>
      <c r="CE67" s="290"/>
      <c r="CF67" s="309" t="s">
        <v>690</v>
      </c>
      <c r="CG67" s="291"/>
      <c r="CH67" s="289"/>
      <c r="CI67" s="309" t="s">
        <v>689</v>
      </c>
      <c r="CJ67" s="290"/>
      <c r="CK67" s="309" t="s">
        <v>690</v>
      </c>
      <c r="CL67" s="291"/>
      <c r="CM67" s="203"/>
      <c r="CN67" s="203"/>
      <c r="CO67" s="204"/>
      <c r="CP67" s="313" t="str">
        <f t="shared" si="73"/>
        <v>:.</v>
      </c>
      <c r="CQ67" s="313" t="str">
        <f t="shared" si="74"/>
        <v>:.</v>
      </c>
      <c r="CR67" s="313" t="str">
        <f t="shared" si="75"/>
        <v>:.</v>
      </c>
      <c r="CS67" s="313" t="str">
        <f t="shared" si="76"/>
        <v>:.</v>
      </c>
      <c r="CT67" s="313" t="str">
        <f t="shared" si="77"/>
        <v>:.</v>
      </c>
      <c r="CU67" s="313" t="str">
        <f t="shared" si="78"/>
        <v>:.</v>
      </c>
      <c r="CV67" s="314">
        <f t="shared" si="92"/>
        <v>1</v>
      </c>
      <c r="CW67" s="314">
        <f t="shared" si="95"/>
        <v>1</v>
      </c>
      <c r="CX67" s="314">
        <f t="shared" si="96"/>
        <v>1</v>
      </c>
      <c r="CY67" s="314">
        <f t="shared" si="97"/>
        <v>1</v>
      </c>
      <c r="CZ67" s="314">
        <f t="shared" si="98"/>
        <v>1</v>
      </c>
      <c r="DA67" s="314">
        <f t="shared" si="99"/>
        <v>1</v>
      </c>
      <c r="DB67" s="315">
        <f t="shared" si="93"/>
        <v>6</v>
      </c>
      <c r="DC67" s="37">
        <f t="shared" si="94"/>
        <v>0</v>
      </c>
      <c r="DD67" s="59">
        <f t="shared" si="71"/>
        <v>0</v>
      </c>
      <c r="DE67" s="59">
        <f t="shared" si="72"/>
        <v>0</v>
      </c>
      <c r="DG67" s="371">
        <f t="shared" si="30"/>
        <v>0</v>
      </c>
      <c r="DH67" s="371">
        <f t="shared" si="31"/>
        <v>0</v>
      </c>
      <c r="DI67" s="371">
        <f t="shared" si="32"/>
        <v>0</v>
      </c>
      <c r="DJ67" s="371">
        <f t="shared" si="33"/>
        <v>0</v>
      </c>
      <c r="DK67" s="371">
        <f t="shared" si="34"/>
        <v>0</v>
      </c>
      <c r="DL67" s="371">
        <f t="shared" si="35"/>
        <v>0</v>
      </c>
      <c r="DM67" s="371">
        <f t="shared" si="36"/>
        <v>0</v>
      </c>
      <c r="DN67" s="371">
        <f t="shared" si="37"/>
        <v>0</v>
      </c>
      <c r="DO67" s="371">
        <f t="shared" si="38"/>
        <v>0</v>
      </c>
      <c r="DP67" s="371">
        <f t="shared" si="39"/>
        <v>0</v>
      </c>
      <c r="DQ67" s="371">
        <f t="shared" si="40"/>
        <v>0</v>
      </c>
      <c r="DR67" s="371">
        <f t="shared" si="41"/>
        <v>0</v>
      </c>
      <c r="DS67" s="371">
        <f t="shared" si="42"/>
        <v>0</v>
      </c>
      <c r="DT67" s="371">
        <f t="shared" si="43"/>
        <v>0</v>
      </c>
      <c r="DU67" s="371">
        <f t="shared" si="44"/>
        <v>0</v>
      </c>
      <c r="DV67" s="371">
        <f t="shared" si="45"/>
        <v>0</v>
      </c>
      <c r="DW67" s="371">
        <f t="shared" si="46"/>
        <v>0</v>
      </c>
      <c r="DX67" s="371">
        <f t="shared" si="47"/>
        <v>0</v>
      </c>
      <c r="DY67" s="371">
        <f t="shared" si="48"/>
        <v>0</v>
      </c>
      <c r="DZ67" s="371">
        <f t="shared" si="49"/>
        <v>0</v>
      </c>
      <c r="EA67" s="371">
        <f t="shared" si="50"/>
        <v>0</v>
      </c>
      <c r="EB67" s="371">
        <f t="shared" si="51"/>
        <v>0</v>
      </c>
      <c r="EC67" s="371">
        <f t="shared" si="52"/>
        <v>0</v>
      </c>
      <c r="ED67" s="371">
        <f t="shared" si="53"/>
        <v>0</v>
      </c>
      <c r="EE67" s="371">
        <f t="shared" si="54"/>
        <v>0</v>
      </c>
      <c r="EF67" s="371">
        <f t="shared" si="55"/>
        <v>0</v>
      </c>
      <c r="EG67" s="371">
        <f t="shared" si="56"/>
        <v>0</v>
      </c>
      <c r="EH67" s="371">
        <f t="shared" si="57"/>
        <v>0</v>
      </c>
      <c r="EI67" s="371">
        <f t="shared" si="58"/>
        <v>0</v>
      </c>
      <c r="EJ67" s="371">
        <f t="shared" si="59"/>
        <v>0</v>
      </c>
      <c r="EK67" s="56" t="s">
        <v>714</v>
      </c>
    </row>
    <row r="68" spans="1:141" ht="54" customHeight="1">
      <c r="A68" s="37">
        <f>IF('JLA事務局用　※触らないで下さい'!$A$6="","",'JLA事務局用　※触らないで下さい'!$A$6)</f>
      </c>
      <c r="B68" s="171"/>
      <c r="C68" s="58">
        <f t="shared" si="80"/>
      </c>
      <c r="D68" s="58">
        <f t="shared" si="81"/>
      </c>
      <c r="E68" s="195">
        <f>'JLA事務局用　※触らないで下さい'!$B$6</f>
        <v>0</v>
      </c>
      <c r="F68" s="195">
        <f>'JLA事務局用　※触らないで下さい'!$C$6</f>
        <v>0</v>
      </c>
      <c r="G68" s="37" t="str">
        <f t="shared" si="82"/>
        <v>女</v>
      </c>
      <c r="H68" s="171" t="str">
        <f t="shared" si="83"/>
        <v>1900/01/00</v>
      </c>
      <c r="I68" s="37"/>
      <c r="J68" s="37">
        <f t="shared" si="84"/>
      </c>
      <c r="K68" s="37"/>
      <c r="L68" s="37"/>
      <c r="M68" s="57">
        <f t="shared" si="85"/>
      </c>
      <c r="N68" s="37" t="e">
        <f>JLA事務局用　※触らないで下さい!#REF!</f>
        <v>#REF!</v>
      </c>
      <c r="O68" s="37" t="e">
        <f>JLA事務局用　※触らないで下さい!#REF!</f>
        <v>#REF!</v>
      </c>
      <c r="P68" s="37"/>
      <c r="Q68" s="37"/>
      <c r="R68" s="37">
        <v>1</v>
      </c>
      <c r="S68" s="37" t="str">
        <f t="shared" si="65"/>
        <v>障害物ｽｲﾑ
200m</v>
      </c>
      <c r="T68" s="37" t="str">
        <f t="shared" si="86"/>
        <v>:.</v>
      </c>
      <c r="U68" s="37" t="str">
        <f t="shared" si="66"/>
        <v>ﾏﾈｷﾝｷｬﾘｰ
50m</v>
      </c>
      <c r="V68" s="37" t="str">
        <f t="shared" si="87"/>
        <v>:.</v>
      </c>
      <c r="W68" s="37" t="str">
        <f t="shared" si="67"/>
        <v>ﾚｽｷｭｰﾒﾄﾞﾚｰ100m</v>
      </c>
      <c r="X68" s="37" t="str">
        <f t="shared" si="88"/>
        <v>:.</v>
      </c>
      <c r="Y68" s="37" t="str">
        <f t="shared" si="68"/>
        <v>ﾏﾈｷﾝｷｬﾘｰ･
ｳｨｽﾞﾌｨﾝ
100m</v>
      </c>
      <c r="Z68" s="37" t="str">
        <f t="shared" si="89"/>
        <v>:.</v>
      </c>
      <c r="AA68" s="37" t="str">
        <f t="shared" si="69"/>
        <v>ﾏﾈｷﾝﾄｳ･
ｳｨｽﾞﾌｨﾝ
100m</v>
      </c>
      <c r="AB68" s="37" t="str">
        <f t="shared" si="90"/>
        <v>:.</v>
      </c>
      <c r="AC68" s="37" t="str">
        <f t="shared" si="70"/>
        <v>ｽｰﾊﾟｰﾗｲﾌｾｰﾊﾞｰ
200m</v>
      </c>
      <c r="AD68" s="37" t="str">
        <f t="shared" si="91"/>
        <v>:.</v>
      </c>
      <c r="AE68" s="37" t="e">
        <f>IF(AF68="","",#REF!)</f>
        <v>#REF!</v>
      </c>
      <c r="AF68" s="37" t="e">
        <f>IF(#REF!="","",#REF!)</f>
        <v>#REF!</v>
      </c>
      <c r="AG68" s="37"/>
      <c r="AH68" s="37"/>
      <c r="AI68" s="37"/>
      <c r="AJ68" s="37"/>
      <c r="AK68" s="37"/>
      <c r="AL68" s="37"/>
      <c r="AM68" s="37"/>
      <c r="AN68" s="57" t="s">
        <v>887</v>
      </c>
      <c r="AO68" s="219"/>
      <c r="AP68" s="220"/>
      <c r="AQ68" s="219"/>
      <c r="AR68" s="220"/>
      <c r="AS68" s="37" t="s">
        <v>28</v>
      </c>
      <c r="AT68" s="36"/>
      <c r="AU68" s="36"/>
      <c r="AV68" s="34"/>
      <c r="AW68" s="34"/>
      <c r="AX68" s="34"/>
      <c r="AY68" s="284"/>
      <c r="AZ68" s="37"/>
      <c r="BA68" s="34"/>
      <c r="BB68" s="34"/>
      <c r="BC68" s="35"/>
      <c r="BD68" s="37">
        <f>IF(BC68="","",DATEDIF(BC68,'様式 A-4（チーム情報・チームＰＲ）'!$G$2,"Y"))</f>
      </c>
      <c r="BE68" s="287"/>
      <c r="BF68" s="35"/>
      <c r="BG68" s="34"/>
      <c r="BH68" s="153"/>
      <c r="BI68" s="289"/>
      <c r="BJ68" s="309" t="s">
        <v>689</v>
      </c>
      <c r="BK68" s="290"/>
      <c r="BL68" s="309" t="s">
        <v>690</v>
      </c>
      <c r="BM68" s="291"/>
      <c r="BN68" s="289"/>
      <c r="BO68" s="309" t="s">
        <v>689</v>
      </c>
      <c r="BP68" s="290"/>
      <c r="BQ68" s="309" t="s">
        <v>690</v>
      </c>
      <c r="BR68" s="291"/>
      <c r="BS68" s="289"/>
      <c r="BT68" s="309" t="s">
        <v>689</v>
      </c>
      <c r="BU68" s="290"/>
      <c r="BV68" s="309" t="s">
        <v>690</v>
      </c>
      <c r="BW68" s="291"/>
      <c r="BX68" s="289"/>
      <c r="BY68" s="309" t="s">
        <v>689</v>
      </c>
      <c r="BZ68" s="290"/>
      <c r="CA68" s="309" t="s">
        <v>690</v>
      </c>
      <c r="CB68" s="291"/>
      <c r="CC68" s="289"/>
      <c r="CD68" s="309" t="s">
        <v>689</v>
      </c>
      <c r="CE68" s="290"/>
      <c r="CF68" s="309" t="s">
        <v>690</v>
      </c>
      <c r="CG68" s="291"/>
      <c r="CH68" s="289"/>
      <c r="CI68" s="309" t="s">
        <v>689</v>
      </c>
      <c r="CJ68" s="290"/>
      <c r="CK68" s="309" t="s">
        <v>690</v>
      </c>
      <c r="CL68" s="291"/>
      <c r="CM68" s="203"/>
      <c r="CN68" s="203"/>
      <c r="CO68" s="204"/>
      <c r="CP68" s="313" t="str">
        <f t="shared" si="73"/>
        <v>:.</v>
      </c>
      <c r="CQ68" s="313" t="str">
        <f t="shared" si="74"/>
        <v>:.</v>
      </c>
      <c r="CR68" s="313" t="str">
        <f t="shared" si="75"/>
        <v>:.</v>
      </c>
      <c r="CS68" s="313" t="str">
        <f t="shared" si="76"/>
        <v>:.</v>
      </c>
      <c r="CT68" s="313" t="str">
        <f t="shared" si="77"/>
        <v>:.</v>
      </c>
      <c r="CU68" s="313" t="str">
        <f t="shared" si="78"/>
        <v>:.</v>
      </c>
      <c r="CV68" s="314">
        <f t="shared" si="92"/>
        <v>1</v>
      </c>
      <c r="CW68" s="314">
        <f t="shared" si="95"/>
        <v>1</v>
      </c>
      <c r="CX68" s="314">
        <f t="shared" si="96"/>
        <v>1</v>
      </c>
      <c r="CY68" s="314">
        <f t="shared" si="97"/>
        <v>1</v>
      </c>
      <c r="CZ68" s="314">
        <f t="shared" si="98"/>
        <v>1</v>
      </c>
      <c r="DA68" s="314">
        <f t="shared" si="99"/>
        <v>1</v>
      </c>
      <c r="DB68" s="315">
        <f t="shared" si="93"/>
        <v>6</v>
      </c>
      <c r="DC68" s="37">
        <f t="shared" si="94"/>
        <v>0</v>
      </c>
      <c r="DD68" s="59">
        <f t="shared" si="71"/>
        <v>0</v>
      </c>
      <c r="DE68" s="59">
        <f t="shared" si="72"/>
        <v>0</v>
      </c>
      <c r="DG68" s="371">
        <f t="shared" si="30"/>
        <v>0</v>
      </c>
      <c r="DH68" s="371">
        <f t="shared" si="31"/>
        <v>0</v>
      </c>
      <c r="DI68" s="371">
        <f t="shared" si="32"/>
        <v>0</v>
      </c>
      <c r="DJ68" s="371">
        <f t="shared" si="33"/>
        <v>0</v>
      </c>
      <c r="DK68" s="371">
        <f t="shared" si="34"/>
        <v>0</v>
      </c>
      <c r="DL68" s="371">
        <f t="shared" si="35"/>
        <v>0</v>
      </c>
      <c r="DM68" s="371">
        <f t="shared" si="36"/>
        <v>0</v>
      </c>
      <c r="DN68" s="371">
        <f t="shared" si="37"/>
        <v>0</v>
      </c>
      <c r="DO68" s="371">
        <f t="shared" si="38"/>
        <v>0</v>
      </c>
      <c r="DP68" s="371">
        <f t="shared" si="39"/>
        <v>0</v>
      </c>
      <c r="DQ68" s="371">
        <f t="shared" si="40"/>
        <v>0</v>
      </c>
      <c r="DR68" s="371">
        <f t="shared" si="41"/>
        <v>0</v>
      </c>
      <c r="DS68" s="371">
        <f t="shared" si="42"/>
        <v>0</v>
      </c>
      <c r="DT68" s="371">
        <f t="shared" si="43"/>
        <v>0</v>
      </c>
      <c r="DU68" s="371">
        <f t="shared" si="44"/>
        <v>0</v>
      </c>
      <c r="DV68" s="371">
        <f t="shared" si="45"/>
        <v>0</v>
      </c>
      <c r="DW68" s="371">
        <f t="shared" si="46"/>
        <v>0</v>
      </c>
      <c r="DX68" s="371">
        <f t="shared" si="47"/>
        <v>0</v>
      </c>
      <c r="DY68" s="371">
        <f t="shared" si="48"/>
        <v>0</v>
      </c>
      <c r="DZ68" s="371">
        <f t="shared" si="49"/>
        <v>0</v>
      </c>
      <c r="EA68" s="371">
        <f t="shared" si="50"/>
        <v>0</v>
      </c>
      <c r="EB68" s="371">
        <f t="shared" si="51"/>
        <v>0</v>
      </c>
      <c r="EC68" s="371">
        <f t="shared" si="52"/>
        <v>0</v>
      </c>
      <c r="ED68" s="371">
        <f t="shared" si="53"/>
        <v>0</v>
      </c>
      <c r="EE68" s="371">
        <f t="shared" si="54"/>
        <v>0</v>
      </c>
      <c r="EF68" s="371">
        <f t="shared" si="55"/>
        <v>0</v>
      </c>
      <c r="EG68" s="371">
        <f t="shared" si="56"/>
        <v>0</v>
      </c>
      <c r="EH68" s="371">
        <f t="shared" si="57"/>
        <v>0</v>
      </c>
      <c r="EI68" s="371">
        <f t="shared" si="58"/>
        <v>0</v>
      </c>
      <c r="EJ68" s="371">
        <f t="shared" si="59"/>
        <v>0</v>
      </c>
      <c r="EK68" s="56" t="s">
        <v>715</v>
      </c>
    </row>
    <row r="69" spans="1:141" ht="54" customHeight="1">
      <c r="A69" s="37">
        <f>IF('JLA事務局用　※触らないで下さい'!$A$6="","",'JLA事務局用　※触らないで下さい'!$A$6)</f>
      </c>
      <c r="B69" s="171"/>
      <c r="C69" s="58">
        <f t="shared" si="80"/>
      </c>
      <c r="D69" s="58">
        <f t="shared" si="81"/>
      </c>
      <c r="E69" s="195">
        <f>'JLA事務局用　※触らないで下さい'!$B$6</f>
        <v>0</v>
      </c>
      <c r="F69" s="195">
        <f>'JLA事務局用　※触らないで下さい'!$C$6</f>
        <v>0</v>
      </c>
      <c r="G69" s="37" t="str">
        <f t="shared" si="82"/>
        <v>女</v>
      </c>
      <c r="H69" s="171" t="str">
        <f t="shared" si="83"/>
        <v>1900/01/00</v>
      </c>
      <c r="I69" s="37"/>
      <c r="J69" s="37">
        <f t="shared" si="84"/>
      </c>
      <c r="K69" s="37"/>
      <c r="L69" s="37"/>
      <c r="M69" s="57">
        <f t="shared" si="85"/>
      </c>
      <c r="N69" s="37" t="e">
        <f>JLA事務局用　※触らないで下さい!#REF!</f>
        <v>#REF!</v>
      </c>
      <c r="O69" s="37" t="e">
        <f>JLA事務局用　※触らないで下さい!#REF!</f>
        <v>#REF!</v>
      </c>
      <c r="P69" s="37"/>
      <c r="Q69" s="37"/>
      <c r="R69" s="37">
        <v>1</v>
      </c>
      <c r="S69" s="37" t="str">
        <f t="shared" si="65"/>
        <v>障害物ｽｲﾑ
200m</v>
      </c>
      <c r="T69" s="37" t="str">
        <f t="shared" si="86"/>
        <v>:.</v>
      </c>
      <c r="U69" s="37" t="str">
        <f t="shared" si="66"/>
        <v>ﾏﾈｷﾝｷｬﾘｰ
50m</v>
      </c>
      <c r="V69" s="37" t="str">
        <f t="shared" si="87"/>
        <v>:.</v>
      </c>
      <c r="W69" s="37" t="str">
        <f t="shared" si="67"/>
        <v>ﾚｽｷｭｰﾒﾄﾞﾚｰ100m</v>
      </c>
      <c r="X69" s="37" t="str">
        <f t="shared" si="88"/>
        <v>:.</v>
      </c>
      <c r="Y69" s="37" t="str">
        <f t="shared" si="68"/>
        <v>ﾏﾈｷﾝｷｬﾘｰ･
ｳｨｽﾞﾌｨﾝ
100m</v>
      </c>
      <c r="Z69" s="37" t="str">
        <f t="shared" si="89"/>
        <v>:.</v>
      </c>
      <c r="AA69" s="37" t="str">
        <f t="shared" si="69"/>
        <v>ﾏﾈｷﾝﾄｳ･
ｳｨｽﾞﾌｨﾝ
100m</v>
      </c>
      <c r="AB69" s="37" t="str">
        <f t="shared" si="90"/>
        <v>:.</v>
      </c>
      <c r="AC69" s="37" t="str">
        <f t="shared" si="70"/>
        <v>ｽｰﾊﾟｰﾗｲﾌｾｰﾊﾞｰ
200m</v>
      </c>
      <c r="AD69" s="37" t="str">
        <f t="shared" si="91"/>
        <v>:.</v>
      </c>
      <c r="AE69" s="37" t="e">
        <f>IF(AF69="","",#REF!)</f>
        <v>#REF!</v>
      </c>
      <c r="AF69" s="37" t="e">
        <f>IF(#REF!="","",#REF!)</f>
        <v>#REF!</v>
      </c>
      <c r="AG69" s="37"/>
      <c r="AH69" s="37"/>
      <c r="AI69" s="37"/>
      <c r="AJ69" s="37"/>
      <c r="AK69" s="37"/>
      <c r="AL69" s="37"/>
      <c r="AM69" s="37"/>
      <c r="AN69" s="57" t="s">
        <v>888</v>
      </c>
      <c r="AO69" s="219"/>
      <c r="AP69" s="220"/>
      <c r="AQ69" s="219"/>
      <c r="AR69" s="220"/>
      <c r="AS69" s="37" t="s">
        <v>28</v>
      </c>
      <c r="AT69" s="36"/>
      <c r="AU69" s="36"/>
      <c r="AV69" s="34"/>
      <c r="AW69" s="34"/>
      <c r="AX69" s="34"/>
      <c r="AY69" s="284"/>
      <c r="AZ69" s="37"/>
      <c r="BA69" s="34"/>
      <c r="BB69" s="34"/>
      <c r="BC69" s="35"/>
      <c r="BD69" s="37">
        <f>IF(BC69="","",DATEDIF(BC69,'様式 A-4（チーム情報・チームＰＲ）'!$G$2,"Y"))</f>
      </c>
      <c r="BE69" s="287"/>
      <c r="BF69" s="35"/>
      <c r="BG69" s="34"/>
      <c r="BH69" s="153"/>
      <c r="BI69" s="289"/>
      <c r="BJ69" s="309" t="s">
        <v>689</v>
      </c>
      <c r="BK69" s="290"/>
      <c r="BL69" s="309" t="s">
        <v>690</v>
      </c>
      <c r="BM69" s="291"/>
      <c r="BN69" s="289"/>
      <c r="BO69" s="309" t="s">
        <v>689</v>
      </c>
      <c r="BP69" s="290"/>
      <c r="BQ69" s="309" t="s">
        <v>690</v>
      </c>
      <c r="BR69" s="291"/>
      <c r="BS69" s="289"/>
      <c r="BT69" s="309" t="s">
        <v>689</v>
      </c>
      <c r="BU69" s="290"/>
      <c r="BV69" s="309" t="s">
        <v>690</v>
      </c>
      <c r="BW69" s="291"/>
      <c r="BX69" s="289"/>
      <c r="BY69" s="309" t="s">
        <v>689</v>
      </c>
      <c r="BZ69" s="290"/>
      <c r="CA69" s="309" t="s">
        <v>690</v>
      </c>
      <c r="CB69" s="291"/>
      <c r="CC69" s="289"/>
      <c r="CD69" s="309" t="s">
        <v>689</v>
      </c>
      <c r="CE69" s="290"/>
      <c r="CF69" s="309" t="s">
        <v>690</v>
      </c>
      <c r="CG69" s="291"/>
      <c r="CH69" s="289"/>
      <c r="CI69" s="309" t="s">
        <v>689</v>
      </c>
      <c r="CJ69" s="290"/>
      <c r="CK69" s="309" t="s">
        <v>690</v>
      </c>
      <c r="CL69" s="291"/>
      <c r="CM69" s="203"/>
      <c r="CN69" s="203"/>
      <c r="CO69" s="204"/>
      <c r="CP69" s="313" t="str">
        <f t="shared" si="73"/>
        <v>:.</v>
      </c>
      <c r="CQ69" s="313" t="str">
        <f t="shared" si="74"/>
        <v>:.</v>
      </c>
      <c r="CR69" s="313" t="str">
        <f t="shared" si="75"/>
        <v>:.</v>
      </c>
      <c r="CS69" s="313" t="str">
        <f t="shared" si="76"/>
        <v>:.</v>
      </c>
      <c r="CT69" s="313" t="str">
        <f t="shared" si="77"/>
        <v>:.</v>
      </c>
      <c r="CU69" s="313" t="str">
        <f t="shared" si="78"/>
        <v>:.</v>
      </c>
      <c r="CV69" s="314">
        <f t="shared" si="92"/>
        <v>1</v>
      </c>
      <c r="CW69" s="314">
        <f t="shared" si="95"/>
        <v>1</v>
      </c>
      <c r="CX69" s="314">
        <f t="shared" si="96"/>
        <v>1</v>
      </c>
      <c r="CY69" s="314">
        <f t="shared" si="97"/>
        <v>1</v>
      </c>
      <c r="CZ69" s="314">
        <f t="shared" si="98"/>
        <v>1</v>
      </c>
      <c r="DA69" s="314">
        <f t="shared" si="99"/>
        <v>1</v>
      </c>
      <c r="DB69" s="315">
        <f t="shared" si="93"/>
        <v>6</v>
      </c>
      <c r="DC69" s="37">
        <f t="shared" si="94"/>
        <v>0</v>
      </c>
      <c r="DD69" s="59">
        <f t="shared" si="71"/>
        <v>0</v>
      </c>
      <c r="DE69" s="59">
        <f t="shared" si="72"/>
        <v>0</v>
      </c>
      <c r="DG69" s="371">
        <f t="shared" si="30"/>
        <v>0</v>
      </c>
      <c r="DH69" s="371">
        <f t="shared" si="31"/>
        <v>0</v>
      </c>
      <c r="DI69" s="371">
        <f t="shared" si="32"/>
        <v>0</v>
      </c>
      <c r="DJ69" s="371">
        <f t="shared" si="33"/>
        <v>0</v>
      </c>
      <c r="DK69" s="371">
        <f t="shared" si="34"/>
        <v>0</v>
      </c>
      <c r="DL69" s="371">
        <f t="shared" si="35"/>
        <v>0</v>
      </c>
      <c r="DM69" s="371">
        <f t="shared" si="36"/>
        <v>0</v>
      </c>
      <c r="DN69" s="371">
        <f t="shared" si="37"/>
        <v>0</v>
      </c>
      <c r="DO69" s="371">
        <f t="shared" si="38"/>
        <v>0</v>
      </c>
      <c r="DP69" s="371">
        <f t="shared" si="39"/>
        <v>0</v>
      </c>
      <c r="DQ69" s="371">
        <f t="shared" si="40"/>
        <v>0</v>
      </c>
      <c r="DR69" s="371">
        <f t="shared" si="41"/>
        <v>0</v>
      </c>
      <c r="DS69" s="371">
        <f t="shared" si="42"/>
        <v>0</v>
      </c>
      <c r="DT69" s="371">
        <f t="shared" si="43"/>
        <v>0</v>
      </c>
      <c r="DU69" s="371">
        <f t="shared" si="44"/>
        <v>0</v>
      </c>
      <c r="DV69" s="371">
        <f t="shared" si="45"/>
        <v>0</v>
      </c>
      <c r="DW69" s="371">
        <f t="shared" si="46"/>
        <v>0</v>
      </c>
      <c r="DX69" s="371">
        <f t="shared" si="47"/>
        <v>0</v>
      </c>
      <c r="DY69" s="371">
        <f t="shared" si="48"/>
        <v>0</v>
      </c>
      <c r="DZ69" s="371">
        <f t="shared" si="49"/>
        <v>0</v>
      </c>
      <c r="EA69" s="371">
        <f t="shared" si="50"/>
        <v>0</v>
      </c>
      <c r="EB69" s="371">
        <f t="shared" si="51"/>
        <v>0</v>
      </c>
      <c r="EC69" s="371">
        <f t="shared" si="52"/>
        <v>0</v>
      </c>
      <c r="ED69" s="371">
        <f t="shared" si="53"/>
        <v>0</v>
      </c>
      <c r="EE69" s="371">
        <f t="shared" si="54"/>
        <v>0</v>
      </c>
      <c r="EF69" s="371">
        <f t="shared" si="55"/>
        <v>0</v>
      </c>
      <c r="EG69" s="371">
        <f t="shared" si="56"/>
        <v>0</v>
      </c>
      <c r="EH69" s="371">
        <f t="shared" si="57"/>
        <v>0</v>
      </c>
      <c r="EI69" s="371">
        <f t="shared" si="58"/>
        <v>0</v>
      </c>
      <c r="EJ69" s="371">
        <f t="shared" si="59"/>
        <v>0</v>
      </c>
      <c r="EK69" s="56" t="s">
        <v>716</v>
      </c>
    </row>
    <row r="70" spans="1:141" ht="54" customHeight="1">
      <c r="A70" s="37">
        <f>IF('JLA事務局用　※触らないで下さい'!$A$6="","",'JLA事務局用　※触らないで下さい'!$A$6)</f>
      </c>
      <c r="B70" s="171"/>
      <c r="C70" s="58">
        <f t="shared" si="80"/>
      </c>
      <c r="D70" s="58">
        <f t="shared" si="81"/>
      </c>
      <c r="E70" s="195">
        <f>'JLA事務局用　※触らないで下さい'!$B$6</f>
        <v>0</v>
      </c>
      <c r="F70" s="195">
        <f>'JLA事務局用　※触らないで下さい'!$C$6</f>
        <v>0</v>
      </c>
      <c r="G70" s="37" t="str">
        <f t="shared" si="82"/>
        <v>女</v>
      </c>
      <c r="H70" s="171" t="str">
        <f t="shared" si="83"/>
        <v>1900/01/00</v>
      </c>
      <c r="I70" s="37"/>
      <c r="J70" s="37">
        <f t="shared" si="84"/>
      </c>
      <c r="K70" s="37"/>
      <c r="L70" s="37"/>
      <c r="M70" s="57">
        <f t="shared" si="85"/>
      </c>
      <c r="N70" s="37" t="e">
        <f>JLA事務局用　※触らないで下さい!#REF!</f>
        <v>#REF!</v>
      </c>
      <c r="O70" s="37" t="e">
        <f>JLA事務局用　※触らないで下さい!#REF!</f>
        <v>#REF!</v>
      </c>
      <c r="P70" s="37"/>
      <c r="Q70" s="37"/>
      <c r="R70" s="37">
        <v>1</v>
      </c>
      <c r="S70" s="37" t="str">
        <f t="shared" si="65"/>
        <v>障害物ｽｲﾑ
200m</v>
      </c>
      <c r="T70" s="37" t="str">
        <f t="shared" si="86"/>
        <v>:.</v>
      </c>
      <c r="U70" s="37" t="str">
        <f t="shared" si="66"/>
        <v>ﾏﾈｷﾝｷｬﾘｰ
50m</v>
      </c>
      <c r="V70" s="37" t="str">
        <f t="shared" si="87"/>
        <v>:.</v>
      </c>
      <c r="W70" s="37" t="str">
        <f t="shared" si="67"/>
        <v>ﾚｽｷｭｰﾒﾄﾞﾚｰ100m</v>
      </c>
      <c r="X70" s="37" t="str">
        <f t="shared" si="88"/>
        <v>:.</v>
      </c>
      <c r="Y70" s="37" t="str">
        <f t="shared" si="68"/>
        <v>ﾏﾈｷﾝｷｬﾘｰ･
ｳｨｽﾞﾌｨﾝ
100m</v>
      </c>
      <c r="Z70" s="37" t="str">
        <f t="shared" si="89"/>
        <v>:.</v>
      </c>
      <c r="AA70" s="37" t="str">
        <f t="shared" si="69"/>
        <v>ﾏﾈｷﾝﾄｳ･
ｳｨｽﾞﾌｨﾝ
100m</v>
      </c>
      <c r="AB70" s="37" t="str">
        <f t="shared" si="90"/>
        <v>:.</v>
      </c>
      <c r="AC70" s="37" t="str">
        <f t="shared" si="70"/>
        <v>ｽｰﾊﾟｰﾗｲﾌｾｰﾊﾞｰ
200m</v>
      </c>
      <c r="AD70" s="37" t="str">
        <f t="shared" si="91"/>
        <v>:.</v>
      </c>
      <c r="AE70" s="37" t="e">
        <f>IF(AF70="","",#REF!)</f>
        <v>#REF!</v>
      </c>
      <c r="AF70" s="37" t="e">
        <f>IF(#REF!="","",#REF!)</f>
        <v>#REF!</v>
      </c>
      <c r="AG70" s="37"/>
      <c r="AH70" s="37"/>
      <c r="AI70" s="37"/>
      <c r="AJ70" s="37"/>
      <c r="AK70" s="37"/>
      <c r="AL70" s="37"/>
      <c r="AM70" s="37"/>
      <c r="AN70" s="57" t="s">
        <v>889</v>
      </c>
      <c r="AO70" s="219"/>
      <c r="AP70" s="220"/>
      <c r="AQ70" s="219"/>
      <c r="AR70" s="220"/>
      <c r="AS70" s="37" t="s">
        <v>28</v>
      </c>
      <c r="AT70" s="36"/>
      <c r="AU70" s="36"/>
      <c r="AV70" s="34"/>
      <c r="AW70" s="34"/>
      <c r="AX70" s="34"/>
      <c r="AY70" s="284"/>
      <c r="AZ70" s="37"/>
      <c r="BA70" s="34"/>
      <c r="BB70" s="34"/>
      <c r="BC70" s="35"/>
      <c r="BD70" s="37">
        <f>IF(BC70="","",DATEDIF(BC70,'様式 A-4（チーム情報・チームＰＲ）'!$G$2,"Y"))</f>
      </c>
      <c r="BE70" s="287"/>
      <c r="BF70" s="35"/>
      <c r="BG70" s="34"/>
      <c r="BH70" s="153"/>
      <c r="BI70" s="289"/>
      <c r="BJ70" s="309" t="s">
        <v>689</v>
      </c>
      <c r="BK70" s="290"/>
      <c r="BL70" s="309" t="s">
        <v>690</v>
      </c>
      <c r="BM70" s="291"/>
      <c r="BN70" s="289"/>
      <c r="BO70" s="309" t="s">
        <v>689</v>
      </c>
      <c r="BP70" s="290"/>
      <c r="BQ70" s="309" t="s">
        <v>690</v>
      </c>
      <c r="BR70" s="291"/>
      <c r="BS70" s="289"/>
      <c r="BT70" s="309" t="s">
        <v>689</v>
      </c>
      <c r="BU70" s="290"/>
      <c r="BV70" s="309" t="s">
        <v>690</v>
      </c>
      <c r="BW70" s="291"/>
      <c r="BX70" s="289"/>
      <c r="BY70" s="309" t="s">
        <v>689</v>
      </c>
      <c r="BZ70" s="290"/>
      <c r="CA70" s="309" t="s">
        <v>690</v>
      </c>
      <c r="CB70" s="291"/>
      <c r="CC70" s="289"/>
      <c r="CD70" s="309" t="s">
        <v>689</v>
      </c>
      <c r="CE70" s="290"/>
      <c r="CF70" s="309" t="s">
        <v>690</v>
      </c>
      <c r="CG70" s="291"/>
      <c r="CH70" s="289"/>
      <c r="CI70" s="309" t="s">
        <v>689</v>
      </c>
      <c r="CJ70" s="290"/>
      <c r="CK70" s="309" t="s">
        <v>690</v>
      </c>
      <c r="CL70" s="291"/>
      <c r="CM70" s="203"/>
      <c r="CN70" s="203"/>
      <c r="CO70" s="204"/>
      <c r="CP70" s="313" t="str">
        <f t="shared" si="73"/>
        <v>:.</v>
      </c>
      <c r="CQ70" s="313" t="str">
        <f t="shared" si="74"/>
        <v>:.</v>
      </c>
      <c r="CR70" s="313" t="str">
        <f t="shared" si="75"/>
        <v>:.</v>
      </c>
      <c r="CS70" s="313" t="str">
        <f t="shared" si="76"/>
        <v>:.</v>
      </c>
      <c r="CT70" s="313" t="str">
        <f t="shared" si="77"/>
        <v>:.</v>
      </c>
      <c r="CU70" s="313" t="str">
        <f t="shared" si="78"/>
        <v>:.</v>
      </c>
      <c r="CV70" s="314">
        <f t="shared" si="92"/>
        <v>1</v>
      </c>
      <c r="CW70" s="314">
        <f t="shared" si="95"/>
        <v>1</v>
      </c>
      <c r="CX70" s="314">
        <f t="shared" si="96"/>
        <v>1</v>
      </c>
      <c r="CY70" s="314">
        <f t="shared" si="97"/>
        <v>1</v>
      </c>
      <c r="CZ70" s="314">
        <f t="shared" si="98"/>
        <v>1</v>
      </c>
      <c r="DA70" s="314">
        <f t="shared" si="99"/>
        <v>1</v>
      </c>
      <c r="DB70" s="315">
        <f t="shared" si="93"/>
        <v>6</v>
      </c>
      <c r="DC70" s="37">
        <f t="shared" si="94"/>
        <v>0</v>
      </c>
      <c r="DD70" s="59">
        <f t="shared" si="71"/>
        <v>0</v>
      </c>
      <c r="DE70" s="59">
        <f t="shared" si="72"/>
        <v>0</v>
      </c>
      <c r="DG70" s="371">
        <f t="shared" si="30"/>
        <v>0</v>
      </c>
      <c r="DH70" s="371">
        <f t="shared" si="31"/>
        <v>0</v>
      </c>
      <c r="DI70" s="371">
        <f t="shared" si="32"/>
        <v>0</v>
      </c>
      <c r="DJ70" s="371">
        <f t="shared" si="33"/>
        <v>0</v>
      </c>
      <c r="DK70" s="371">
        <f t="shared" si="34"/>
        <v>0</v>
      </c>
      <c r="DL70" s="371">
        <f t="shared" si="35"/>
        <v>0</v>
      </c>
      <c r="DM70" s="371">
        <f t="shared" si="36"/>
        <v>0</v>
      </c>
      <c r="DN70" s="371">
        <f t="shared" si="37"/>
        <v>0</v>
      </c>
      <c r="DO70" s="371">
        <f t="shared" si="38"/>
        <v>0</v>
      </c>
      <c r="DP70" s="371">
        <f t="shared" si="39"/>
        <v>0</v>
      </c>
      <c r="DQ70" s="371">
        <f t="shared" si="40"/>
        <v>0</v>
      </c>
      <c r="DR70" s="371">
        <f t="shared" si="41"/>
        <v>0</v>
      </c>
      <c r="DS70" s="371">
        <f t="shared" si="42"/>
        <v>0</v>
      </c>
      <c r="DT70" s="371">
        <f t="shared" si="43"/>
        <v>0</v>
      </c>
      <c r="DU70" s="371">
        <f t="shared" si="44"/>
        <v>0</v>
      </c>
      <c r="DV70" s="371">
        <f t="shared" si="45"/>
        <v>0</v>
      </c>
      <c r="DW70" s="371">
        <f t="shared" si="46"/>
        <v>0</v>
      </c>
      <c r="DX70" s="371">
        <f t="shared" si="47"/>
        <v>0</v>
      </c>
      <c r="DY70" s="371">
        <f t="shared" si="48"/>
        <v>0</v>
      </c>
      <c r="DZ70" s="371">
        <f t="shared" si="49"/>
        <v>0</v>
      </c>
      <c r="EA70" s="371">
        <f t="shared" si="50"/>
        <v>0</v>
      </c>
      <c r="EB70" s="371">
        <f t="shared" si="51"/>
        <v>0</v>
      </c>
      <c r="EC70" s="371">
        <f t="shared" si="52"/>
        <v>0</v>
      </c>
      <c r="ED70" s="371">
        <f t="shared" si="53"/>
        <v>0</v>
      </c>
      <c r="EE70" s="371">
        <f t="shared" si="54"/>
        <v>0</v>
      </c>
      <c r="EF70" s="371">
        <f t="shared" si="55"/>
        <v>0</v>
      </c>
      <c r="EG70" s="371">
        <f t="shared" si="56"/>
        <v>0</v>
      </c>
      <c r="EH70" s="371">
        <f t="shared" si="57"/>
        <v>0</v>
      </c>
      <c r="EI70" s="371">
        <f t="shared" si="58"/>
        <v>0</v>
      </c>
      <c r="EJ70" s="371">
        <f t="shared" si="59"/>
        <v>0</v>
      </c>
      <c r="EK70" s="56" t="s">
        <v>717</v>
      </c>
    </row>
    <row r="71" spans="1:141" ht="54" customHeight="1">
      <c r="A71" s="37">
        <f>IF('JLA事務局用　※触らないで下さい'!$A$6="","",'JLA事務局用　※触らないで下さい'!$A$6)</f>
      </c>
      <c r="B71" s="171"/>
      <c r="C71" s="58">
        <f t="shared" si="80"/>
      </c>
      <c r="D71" s="58">
        <f t="shared" si="81"/>
      </c>
      <c r="E71" s="195">
        <f>'JLA事務局用　※触らないで下さい'!$B$6</f>
        <v>0</v>
      </c>
      <c r="F71" s="195">
        <f>'JLA事務局用　※触らないで下さい'!$C$6</f>
        <v>0</v>
      </c>
      <c r="G71" s="37" t="str">
        <f t="shared" si="82"/>
        <v>女</v>
      </c>
      <c r="H71" s="171" t="str">
        <f t="shared" si="83"/>
        <v>1900/01/00</v>
      </c>
      <c r="I71" s="37"/>
      <c r="J71" s="37">
        <f t="shared" si="84"/>
      </c>
      <c r="K71" s="37"/>
      <c r="L71" s="37"/>
      <c r="M71" s="57">
        <f t="shared" si="85"/>
      </c>
      <c r="N71" s="37" t="e">
        <f>JLA事務局用　※触らないで下さい!#REF!</f>
        <v>#REF!</v>
      </c>
      <c r="O71" s="37" t="e">
        <f>JLA事務局用　※触らないで下さい!#REF!</f>
        <v>#REF!</v>
      </c>
      <c r="P71" s="37"/>
      <c r="Q71" s="37"/>
      <c r="R71" s="37">
        <v>1</v>
      </c>
      <c r="S71" s="37" t="str">
        <f t="shared" si="65"/>
        <v>障害物ｽｲﾑ
200m</v>
      </c>
      <c r="T71" s="37" t="str">
        <f t="shared" si="86"/>
        <v>:.</v>
      </c>
      <c r="U71" s="37" t="str">
        <f t="shared" si="66"/>
        <v>ﾏﾈｷﾝｷｬﾘｰ
50m</v>
      </c>
      <c r="V71" s="37" t="str">
        <f t="shared" si="87"/>
        <v>:.</v>
      </c>
      <c r="W71" s="37" t="str">
        <f t="shared" si="67"/>
        <v>ﾚｽｷｭｰﾒﾄﾞﾚｰ100m</v>
      </c>
      <c r="X71" s="37" t="str">
        <f t="shared" si="88"/>
        <v>:.</v>
      </c>
      <c r="Y71" s="37" t="str">
        <f t="shared" si="68"/>
        <v>ﾏﾈｷﾝｷｬﾘｰ･
ｳｨｽﾞﾌｨﾝ
100m</v>
      </c>
      <c r="Z71" s="37" t="str">
        <f t="shared" si="89"/>
        <v>:.</v>
      </c>
      <c r="AA71" s="37" t="str">
        <f t="shared" si="69"/>
        <v>ﾏﾈｷﾝﾄｳ･
ｳｨｽﾞﾌｨﾝ
100m</v>
      </c>
      <c r="AB71" s="37" t="str">
        <f t="shared" si="90"/>
        <v>:.</v>
      </c>
      <c r="AC71" s="37" t="str">
        <f t="shared" si="70"/>
        <v>ｽｰﾊﾟｰﾗｲﾌｾｰﾊﾞｰ
200m</v>
      </c>
      <c r="AD71" s="37" t="str">
        <f t="shared" si="91"/>
        <v>:.</v>
      </c>
      <c r="AE71" s="37" t="e">
        <f>IF(AF71="","",#REF!)</f>
        <v>#REF!</v>
      </c>
      <c r="AF71" s="37" t="e">
        <f>IF(#REF!="","",#REF!)</f>
        <v>#REF!</v>
      </c>
      <c r="AG71" s="37"/>
      <c r="AH71" s="37"/>
      <c r="AI71" s="37"/>
      <c r="AJ71" s="37"/>
      <c r="AK71" s="37"/>
      <c r="AL71" s="37"/>
      <c r="AM71" s="37"/>
      <c r="AN71" s="57" t="s">
        <v>890</v>
      </c>
      <c r="AO71" s="219"/>
      <c r="AP71" s="220"/>
      <c r="AQ71" s="219"/>
      <c r="AR71" s="220"/>
      <c r="AS71" s="37" t="s">
        <v>28</v>
      </c>
      <c r="AT71" s="36"/>
      <c r="AU71" s="36"/>
      <c r="AV71" s="34"/>
      <c r="AW71" s="34"/>
      <c r="AX71" s="34"/>
      <c r="AY71" s="284"/>
      <c r="AZ71" s="37"/>
      <c r="BA71" s="34"/>
      <c r="BB71" s="34"/>
      <c r="BC71" s="35"/>
      <c r="BD71" s="37">
        <f>IF(BC71="","",DATEDIF(BC71,'様式 A-4（チーム情報・チームＰＲ）'!$G$2,"Y"))</f>
      </c>
      <c r="BE71" s="287"/>
      <c r="BF71" s="35"/>
      <c r="BG71" s="34"/>
      <c r="BH71" s="153"/>
      <c r="BI71" s="289"/>
      <c r="BJ71" s="309" t="s">
        <v>689</v>
      </c>
      <c r="BK71" s="290"/>
      <c r="BL71" s="309" t="s">
        <v>690</v>
      </c>
      <c r="BM71" s="291"/>
      <c r="BN71" s="289"/>
      <c r="BO71" s="309" t="s">
        <v>689</v>
      </c>
      <c r="BP71" s="290"/>
      <c r="BQ71" s="309" t="s">
        <v>690</v>
      </c>
      <c r="BR71" s="291"/>
      <c r="BS71" s="289"/>
      <c r="BT71" s="309" t="s">
        <v>689</v>
      </c>
      <c r="BU71" s="290"/>
      <c r="BV71" s="309" t="s">
        <v>690</v>
      </c>
      <c r="BW71" s="291"/>
      <c r="BX71" s="289"/>
      <c r="BY71" s="309" t="s">
        <v>689</v>
      </c>
      <c r="BZ71" s="290"/>
      <c r="CA71" s="309" t="s">
        <v>690</v>
      </c>
      <c r="CB71" s="291"/>
      <c r="CC71" s="289"/>
      <c r="CD71" s="309" t="s">
        <v>689</v>
      </c>
      <c r="CE71" s="290"/>
      <c r="CF71" s="309" t="s">
        <v>690</v>
      </c>
      <c r="CG71" s="291"/>
      <c r="CH71" s="289"/>
      <c r="CI71" s="309" t="s">
        <v>689</v>
      </c>
      <c r="CJ71" s="290"/>
      <c r="CK71" s="309" t="s">
        <v>690</v>
      </c>
      <c r="CL71" s="291"/>
      <c r="CM71" s="203"/>
      <c r="CN71" s="203"/>
      <c r="CO71" s="204"/>
      <c r="CP71" s="313" t="str">
        <f t="shared" si="73"/>
        <v>:.</v>
      </c>
      <c r="CQ71" s="313" t="str">
        <f t="shared" si="74"/>
        <v>:.</v>
      </c>
      <c r="CR71" s="313" t="str">
        <f t="shared" si="75"/>
        <v>:.</v>
      </c>
      <c r="CS71" s="313" t="str">
        <f t="shared" si="76"/>
        <v>:.</v>
      </c>
      <c r="CT71" s="313" t="str">
        <f t="shared" si="77"/>
        <v>:.</v>
      </c>
      <c r="CU71" s="313" t="str">
        <f t="shared" si="78"/>
        <v>:.</v>
      </c>
      <c r="CV71" s="314">
        <f t="shared" si="92"/>
        <v>1</v>
      </c>
      <c r="CW71" s="314">
        <f t="shared" si="95"/>
        <v>1</v>
      </c>
      <c r="CX71" s="314">
        <f t="shared" si="96"/>
        <v>1</v>
      </c>
      <c r="CY71" s="314">
        <f t="shared" si="97"/>
        <v>1</v>
      </c>
      <c r="CZ71" s="314">
        <f t="shared" si="98"/>
        <v>1</v>
      </c>
      <c r="DA71" s="314">
        <f t="shared" si="99"/>
        <v>1</v>
      </c>
      <c r="DB71" s="315">
        <f t="shared" si="93"/>
        <v>6</v>
      </c>
      <c r="DC71" s="37">
        <f t="shared" si="94"/>
        <v>0</v>
      </c>
      <c r="DD71" s="59">
        <f t="shared" si="71"/>
        <v>0</v>
      </c>
      <c r="DE71" s="59">
        <f t="shared" si="72"/>
        <v>0</v>
      </c>
      <c r="DG71" s="371">
        <f t="shared" si="30"/>
        <v>0</v>
      </c>
      <c r="DH71" s="371">
        <f t="shared" si="31"/>
        <v>0</v>
      </c>
      <c r="DI71" s="371">
        <f t="shared" si="32"/>
        <v>0</v>
      </c>
      <c r="DJ71" s="371">
        <f t="shared" si="33"/>
        <v>0</v>
      </c>
      <c r="DK71" s="371">
        <f t="shared" si="34"/>
        <v>0</v>
      </c>
      <c r="DL71" s="371">
        <f t="shared" si="35"/>
        <v>0</v>
      </c>
      <c r="DM71" s="371">
        <f t="shared" si="36"/>
        <v>0</v>
      </c>
      <c r="DN71" s="371">
        <f t="shared" si="37"/>
        <v>0</v>
      </c>
      <c r="DO71" s="371">
        <f t="shared" si="38"/>
        <v>0</v>
      </c>
      <c r="DP71" s="371">
        <f t="shared" si="39"/>
        <v>0</v>
      </c>
      <c r="DQ71" s="371">
        <f t="shared" si="40"/>
        <v>0</v>
      </c>
      <c r="DR71" s="371">
        <f t="shared" si="41"/>
        <v>0</v>
      </c>
      <c r="DS71" s="371">
        <f t="shared" si="42"/>
        <v>0</v>
      </c>
      <c r="DT71" s="371">
        <f t="shared" si="43"/>
        <v>0</v>
      </c>
      <c r="DU71" s="371">
        <f t="shared" si="44"/>
        <v>0</v>
      </c>
      <c r="DV71" s="371">
        <f t="shared" si="45"/>
        <v>0</v>
      </c>
      <c r="DW71" s="371">
        <f t="shared" si="46"/>
        <v>0</v>
      </c>
      <c r="DX71" s="371">
        <f t="shared" si="47"/>
        <v>0</v>
      </c>
      <c r="DY71" s="371">
        <f t="shared" si="48"/>
        <v>0</v>
      </c>
      <c r="DZ71" s="371">
        <f t="shared" si="49"/>
        <v>0</v>
      </c>
      <c r="EA71" s="371">
        <f t="shared" si="50"/>
        <v>0</v>
      </c>
      <c r="EB71" s="371">
        <f t="shared" si="51"/>
        <v>0</v>
      </c>
      <c r="EC71" s="371">
        <f t="shared" si="52"/>
        <v>0</v>
      </c>
      <c r="ED71" s="371">
        <f t="shared" si="53"/>
        <v>0</v>
      </c>
      <c r="EE71" s="371">
        <f t="shared" si="54"/>
        <v>0</v>
      </c>
      <c r="EF71" s="371">
        <f t="shared" si="55"/>
        <v>0</v>
      </c>
      <c r="EG71" s="371">
        <f t="shared" si="56"/>
        <v>0</v>
      </c>
      <c r="EH71" s="371">
        <f t="shared" si="57"/>
        <v>0</v>
      </c>
      <c r="EI71" s="371">
        <f t="shared" si="58"/>
        <v>0</v>
      </c>
      <c r="EJ71" s="371">
        <f t="shared" si="59"/>
        <v>0</v>
      </c>
      <c r="EK71" s="56" t="s">
        <v>718</v>
      </c>
    </row>
    <row r="72" spans="1:141" ht="54" customHeight="1">
      <c r="A72" s="37">
        <f>IF('JLA事務局用　※触らないで下さい'!$A$6="","",'JLA事務局用　※触らないで下さい'!$A$6)</f>
      </c>
      <c r="B72" s="171"/>
      <c r="C72" s="58">
        <f t="shared" si="80"/>
      </c>
      <c r="D72" s="58">
        <f t="shared" si="81"/>
      </c>
      <c r="E72" s="195">
        <f>'JLA事務局用　※触らないで下さい'!$B$6</f>
        <v>0</v>
      </c>
      <c r="F72" s="195">
        <f>'JLA事務局用　※触らないで下さい'!$C$6</f>
        <v>0</v>
      </c>
      <c r="G72" s="37" t="str">
        <f t="shared" si="82"/>
        <v>女</v>
      </c>
      <c r="H72" s="171" t="str">
        <f t="shared" si="83"/>
        <v>1900/01/00</v>
      </c>
      <c r="I72" s="37"/>
      <c r="J72" s="37">
        <f t="shared" si="84"/>
      </c>
      <c r="K72" s="37"/>
      <c r="L72" s="37"/>
      <c r="M72" s="57">
        <f t="shared" si="85"/>
      </c>
      <c r="N72" s="37" t="e">
        <f>JLA事務局用　※触らないで下さい!#REF!</f>
        <v>#REF!</v>
      </c>
      <c r="O72" s="37" t="e">
        <f>JLA事務局用　※触らないで下さい!#REF!</f>
        <v>#REF!</v>
      </c>
      <c r="P72" s="37"/>
      <c r="Q72" s="37"/>
      <c r="R72" s="37">
        <v>1</v>
      </c>
      <c r="S72" s="37" t="str">
        <f t="shared" si="65"/>
        <v>障害物ｽｲﾑ
200m</v>
      </c>
      <c r="T72" s="37" t="str">
        <f t="shared" si="86"/>
        <v>:.</v>
      </c>
      <c r="U72" s="37" t="str">
        <f t="shared" si="66"/>
        <v>ﾏﾈｷﾝｷｬﾘｰ
50m</v>
      </c>
      <c r="V72" s="37" t="str">
        <f t="shared" si="87"/>
        <v>:.</v>
      </c>
      <c r="W72" s="37" t="str">
        <f t="shared" si="67"/>
        <v>ﾚｽｷｭｰﾒﾄﾞﾚｰ100m</v>
      </c>
      <c r="X72" s="37" t="str">
        <f t="shared" si="88"/>
        <v>:.</v>
      </c>
      <c r="Y72" s="37" t="str">
        <f t="shared" si="68"/>
        <v>ﾏﾈｷﾝｷｬﾘｰ･
ｳｨｽﾞﾌｨﾝ
100m</v>
      </c>
      <c r="Z72" s="37" t="str">
        <f t="shared" si="89"/>
        <v>:.</v>
      </c>
      <c r="AA72" s="37" t="str">
        <f t="shared" si="69"/>
        <v>ﾏﾈｷﾝﾄｳ･
ｳｨｽﾞﾌｨﾝ
100m</v>
      </c>
      <c r="AB72" s="37" t="str">
        <f t="shared" si="90"/>
        <v>:.</v>
      </c>
      <c r="AC72" s="37" t="str">
        <f t="shared" si="70"/>
        <v>ｽｰﾊﾟｰﾗｲﾌｾｰﾊﾞｰ
200m</v>
      </c>
      <c r="AD72" s="37" t="str">
        <f t="shared" si="91"/>
        <v>:.</v>
      </c>
      <c r="AE72" s="37" t="e">
        <f>IF(AF72="","",#REF!)</f>
        <v>#REF!</v>
      </c>
      <c r="AF72" s="37" t="e">
        <f>IF(#REF!="","",#REF!)</f>
        <v>#REF!</v>
      </c>
      <c r="AG72" s="37"/>
      <c r="AH72" s="37"/>
      <c r="AI72" s="37"/>
      <c r="AJ72" s="37"/>
      <c r="AK72" s="37"/>
      <c r="AL72" s="37"/>
      <c r="AM72" s="37"/>
      <c r="AN72" s="57" t="s">
        <v>891</v>
      </c>
      <c r="AO72" s="219"/>
      <c r="AP72" s="220"/>
      <c r="AQ72" s="219"/>
      <c r="AR72" s="220"/>
      <c r="AS72" s="37" t="s">
        <v>28</v>
      </c>
      <c r="AT72" s="36"/>
      <c r="AU72" s="36"/>
      <c r="AV72" s="34"/>
      <c r="AW72" s="34"/>
      <c r="AX72" s="34"/>
      <c r="AY72" s="284"/>
      <c r="AZ72" s="37"/>
      <c r="BA72" s="34"/>
      <c r="BB72" s="34"/>
      <c r="BC72" s="35"/>
      <c r="BD72" s="37">
        <f>IF(BC72="","",DATEDIF(BC72,'様式 A-4（チーム情報・チームＰＲ）'!$G$2,"Y"))</f>
      </c>
      <c r="BE72" s="287"/>
      <c r="BF72" s="35"/>
      <c r="BG72" s="34"/>
      <c r="BH72" s="153"/>
      <c r="BI72" s="289"/>
      <c r="BJ72" s="309" t="s">
        <v>689</v>
      </c>
      <c r="BK72" s="290"/>
      <c r="BL72" s="309" t="s">
        <v>690</v>
      </c>
      <c r="BM72" s="291"/>
      <c r="BN72" s="289"/>
      <c r="BO72" s="309" t="s">
        <v>689</v>
      </c>
      <c r="BP72" s="290"/>
      <c r="BQ72" s="309" t="s">
        <v>690</v>
      </c>
      <c r="BR72" s="291"/>
      <c r="BS72" s="289"/>
      <c r="BT72" s="309" t="s">
        <v>689</v>
      </c>
      <c r="BU72" s="290"/>
      <c r="BV72" s="309" t="s">
        <v>690</v>
      </c>
      <c r="BW72" s="291"/>
      <c r="BX72" s="289"/>
      <c r="BY72" s="309" t="s">
        <v>689</v>
      </c>
      <c r="BZ72" s="290"/>
      <c r="CA72" s="309" t="s">
        <v>690</v>
      </c>
      <c r="CB72" s="291"/>
      <c r="CC72" s="289"/>
      <c r="CD72" s="309" t="s">
        <v>689</v>
      </c>
      <c r="CE72" s="290"/>
      <c r="CF72" s="309" t="s">
        <v>690</v>
      </c>
      <c r="CG72" s="291"/>
      <c r="CH72" s="289"/>
      <c r="CI72" s="309" t="s">
        <v>689</v>
      </c>
      <c r="CJ72" s="290"/>
      <c r="CK72" s="309" t="s">
        <v>690</v>
      </c>
      <c r="CL72" s="291"/>
      <c r="CM72" s="203"/>
      <c r="CN72" s="203"/>
      <c r="CO72" s="204"/>
      <c r="CP72" s="313" t="str">
        <f t="shared" si="73"/>
        <v>:.</v>
      </c>
      <c r="CQ72" s="313" t="str">
        <f t="shared" si="74"/>
        <v>:.</v>
      </c>
      <c r="CR72" s="313" t="str">
        <f t="shared" si="75"/>
        <v>:.</v>
      </c>
      <c r="CS72" s="313" t="str">
        <f t="shared" si="76"/>
        <v>:.</v>
      </c>
      <c r="CT72" s="313" t="str">
        <f t="shared" si="77"/>
        <v>:.</v>
      </c>
      <c r="CU72" s="313" t="str">
        <f t="shared" si="78"/>
        <v>:.</v>
      </c>
      <c r="CV72" s="314">
        <f t="shared" si="92"/>
        <v>1</v>
      </c>
      <c r="CW72" s="314">
        <f t="shared" si="95"/>
        <v>1</v>
      </c>
      <c r="CX72" s="314">
        <f t="shared" si="96"/>
        <v>1</v>
      </c>
      <c r="CY72" s="314">
        <f t="shared" si="97"/>
        <v>1</v>
      </c>
      <c r="CZ72" s="314">
        <f t="shared" si="98"/>
        <v>1</v>
      </c>
      <c r="DA72" s="314">
        <f t="shared" si="99"/>
        <v>1</v>
      </c>
      <c r="DB72" s="315">
        <f t="shared" si="93"/>
        <v>6</v>
      </c>
      <c r="DC72" s="37">
        <f t="shared" si="94"/>
        <v>0</v>
      </c>
      <c r="DD72" s="59">
        <f aca="true" t="shared" si="100" ref="DD72:DD99">IF(DC72&lt;=$EN$121,DC72,$EN$121)</f>
        <v>0</v>
      </c>
      <c r="DE72" s="59">
        <f aca="true" t="shared" si="101" ref="DE72:DE99">IF(DC72&lt;=$EN$121,0,DC72-$EN$121)</f>
        <v>0</v>
      </c>
      <c r="DG72" s="371">
        <f t="shared" si="30"/>
        <v>0</v>
      </c>
      <c r="DH72" s="371">
        <f t="shared" si="31"/>
        <v>0</v>
      </c>
      <c r="DI72" s="371">
        <f t="shared" si="32"/>
        <v>0</v>
      </c>
      <c r="DJ72" s="371">
        <f t="shared" si="33"/>
        <v>0</v>
      </c>
      <c r="DK72" s="371">
        <f t="shared" si="34"/>
        <v>0</v>
      </c>
      <c r="DL72" s="371">
        <f t="shared" si="35"/>
        <v>0</v>
      </c>
      <c r="DM72" s="371">
        <f t="shared" si="36"/>
        <v>0</v>
      </c>
      <c r="DN72" s="371">
        <f t="shared" si="37"/>
        <v>0</v>
      </c>
      <c r="DO72" s="371">
        <f t="shared" si="38"/>
        <v>0</v>
      </c>
      <c r="DP72" s="371">
        <f t="shared" si="39"/>
        <v>0</v>
      </c>
      <c r="DQ72" s="371">
        <f t="shared" si="40"/>
        <v>0</v>
      </c>
      <c r="DR72" s="371">
        <f t="shared" si="41"/>
        <v>0</v>
      </c>
      <c r="DS72" s="371">
        <f t="shared" si="42"/>
        <v>0</v>
      </c>
      <c r="DT72" s="371">
        <f t="shared" si="43"/>
        <v>0</v>
      </c>
      <c r="DU72" s="371">
        <f t="shared" si="44"/>
        <v>0</v>
      </c>
      <c r="DV72" s="371">
        <f t="shared" si="45"/>
        <v>0</v>
      </c>
      <c r="DW72" s="371">
        <f t="shared" si="46"/>
        <v>0</v>
      </c>
      <c r="DX72" s="371">
        <f t="shared" si="47"/>
        <v>0</v>
      </c>
      <c r="DY72" s="371">
        <f t="shared" si="48"/>
        <v>0</v>
      </c>
      <c r="DZ72" s="371">
        <f t="shared" si="49"/>
        <v>0</v>
      </c>
      <c r="EA72" s="371">
        <f t="shared" si="50"/>
        <v>0</v>
      </c>
      <c r="EB72" s="371">
        <f t="shared" si="51"/>
        <v>0</v>
      </c>
      <c r="EC72" s="371">
        <f t="shared" si="52"/>
        <v>0</v>
      </c>
      <c r="ED72" s="371">
        <f t="shared" si="53"/>
        <v>0</v>
      </c>
      <c r="EE72" s="371">
        <f t="shared" si="54"/>
        <v>0</v>
      </c>
      <c r="EF72" s="371">
        <f t="shared" si="55"/>
        <v>0</v>
      </c>
      <c r="EG72" s="371">
        <f t="shared" si="56"/>
        <v>0</v>
      </c>
      <c r="EH72" s="371">
        <f t="shared" si="57"/>
        <v>0</v>
      </c>
      <c r="EI72" s="371">
        <f t="shared" si="58"/>
        <v>0</v>
      </c>
      <c r="EJ72" s="371">
        <f t="shared" si="59"/>
        <v>0</v>
      </c>
      <c r="EK72" s="56" t="s">
        <v>719</v>
      </c>
    </row>
    <row r="73" spans="1:141" ht="54" customHeight="1">
      <c r="A73" s="37">
        <f>IF('JLA事務局用　※触らないで下さい'!$A$6="","",'JLA事務局用　※触らないで下さい'!$A$6)</f>
      </c>
      <c r="B73" s="171"/>
      <c r="C73" s="58">
        <f t="shared" si="80"/>
      </c>
      <c r="D73" s="58">
        <f t="shared" si="81"/>
      </c>
      <c r="E73" s="195">
        <f>'JLA事務局用　※触らないで下さい'!$B$6</f>
        <v>0</v>
      </c>
      <c r="F73" s="195">
        <f>'JLA事務局用　※触らないで下さい'!$C$6</f>
        <v>0</v>
      </c>
      <c r="G73" s="37" t="str">
        <f t="shared" si="82"/>
        <v>女</v>
      </c>
      <c r="H73" s="171" t="str">
        <f t="shared" si="83"/>
        <v>1900/01/00</v>
      </c>
      <c r="I73" s="37"/>
      <c r="J73" s="37">
        <f t="shared" si="84"/>
      </c>
      <c r="K73" s="37"/>
      <c r="L73" s="37"/>
      <c r="M73" s="57">
        <f t="shared" si="85"/>
      </c>
      <c r="N73" s="37" t="e">
        <f>JLA事務局用　※触らないで下さい!#REF!</f>
        <v>#REF!</v>
      </c>
      <c r="O73" s="37" t="e">
        <f>JLA事務局用　※触らないで下さい!#REF!</f>
        <v>#REF!</v>
      </c>
      <c r="P73" s="37"/>
      <c r="Q73" s="37"/>
      <c r="R73" s="37">
        <v>1</v>
      </c>
      <c r="S73" s="37" t="str">
        <f t="shared" si="65"/>
        <v>障害物ｽｲﾑ
200m</v>
      </c>
      <c r="T73" s="37" t="str">
        <f t="shared" si="86"/>
        <v>:.</v>
      </c>
      <c r="U73" s="37" t="str">
        <f t="shared" si="66"/>
        <v>ﾏﾈｷﾝｷｬﾘｰ
50m</v>
      </c>
      <c r="V73" s="37" t="str">
        <f t="shared" si="87"/>
        <v>:.</v>
      </c>
      <c r="W73" s="37" t="str">
        <f t="shared" si="67"/>
        <v>ﾚｽｷｭｰﾒﾄﾞﾚｰ100m</v>
      </c>
      <c r="X73" s="37" t="str">
        <f t="shared" si="88"/>
        <v>:.</v>
      </c>
      <c r="Y73" s="37" t="str">
        <f t="shared" si="68"/>
        <v>ﾏﾈｷﾝｷｬﾘｰ･
ｳｨｽﾞﾌｨﾝ
100m</v>
      </c>
      <c r="Z73" s="37" t="str">
        <f t="shared" si="89"/>
        <v>:.</v>
      </c>
      <c r="AA73" s="37" t="str">
        <f t="shared" si="69"/>
        <v>ﾏﾈｷﾝﾄｳ･
ｳｨｽﾞﾌｨﾝ
100m</v>
      </c>
      <c r="AB73" s="37" t="str">
        <f t="shared" si="90"/>
        <v>:.</v>
      </c>
      <c r="AC73" s="37" t="str">
        <f t="shared" si="70"/>
        <v>ｽｰﾊﾟｰﾗｲﾌｾｰﾊﾞｰ
200m</v>
      </c>
      <c r="AD73" s="37" t="str">
        <f t="shared" si="91"/>
        <v>:.</v>
      </c>
      <c r="AE73" s="37" t="e">
        <f>IF(AF73="","",#REF!)</f>
        <v>#REF!</v>
      </c>
      <c r="AF73" s="37" t="e">
        <f>IF(#REF!="","",#REF!)</f>
        <v>#REF!</v>
      </c>
      <c r="AG73" s="37"/>
      <c r="AH73" s="37"/>
      <c r="AI73" s="37"/>
      <c r="AJ73" s="37"/>
      <c r="AK73" s="37"/>
      <c r="AL73" s="37"/>
      <c r="AM73" s="37"/>
      <c r="AN73" s="57" t="s">
        <v>892</v>
      </c>
      <c r="AO73" s="219"/>
      <c r="AP73" s="220"/>
      <c r="AQ73" s="219"/>
      <c r="AR73" s="220"/>
      <c r="AS73" s="37" t="s">
        <v>28</v>
      </c>
      <c r="AT73" s="36"/>
      <c r="AU73" s="36"/>
      <c r="AV73" s="34"/>
      <c r="AW73" s="34"/>
      <c r="AX73" s="34"/>
      <c r="AY73" s="284"/>
      <c r="AZ73" s="37"/>
      <c r="BA73" s="34"/>
      <c r="BB73" s="34"/>
      <c r="BC73" s="35"/>
      <c r="BD73" s="37">
        <f>IF(BC73="","",DATEDIF(BC73,'様式 A-4（チーム情報・チームＰＲ）'!$G$2,"Y"))</f>
      </c>
      <c r="BE73" s="287"/>
      <c r="BF73" s="35"/>
      <c r="BG73" s="34"/>
      <c r="BH73" s="153"/>
      <c r="BI73" s="289"/>
      <c r="BJ73" s="309" t="s">
        <v>689</v>
      </c>
      <c r="BK73" s="290"/>
      <c r="BL73" s="309" t="s">
        <v>690</v>
      </c>
      <c r="BM73" s="291"/>
      <c r="BN73" s="289"/>
      <c r="BO73" s="309" t="s">
        <v>689</v>
      </c>
      <c r="BP73" s="290"/>
      <c r="BQ73" s="309" t="s">
        <v>690</v>
      </c>
      <c r="BR73" s="291"/>
      <c r="BS73" s="289"/>
      <c r="BT73" s="309" t="s">
        <v>689</v>
      </c>
      <c r="BU73" s="290"/>
      <c r="BV73" s="309" t="s">
        <v>690</v>
      </c>
      <c r="BW73" s="291"/>
      <c r="BX73" s="289"/>
      <c r="BY73" s="309" t="s">
        <v>689</v>
      </c>
      <c r="BZ73" s="290"/>
      <c r="CA73" s="309" t="s">
        <v>690</v>
      </c>
      <c r="CB73" s="291"/>
      <c r="CC73" s="289"/>
      <c r="CD73" s="309" t="s">
        <v>689</v>
      </c>
      <c r="CE73" s="290"/>
      <c r="CF73" s="309" t="s">
        <v>690</v>
      </c>
      <c r="CG73" s="291"/>
      <c r="CH73" s="289"/>
      <c r="CI73" s="309" t="s">
        <v>689</v>
      </c>
      <c r="CJ73" s="290"/>
      <c r="CK73" s="309" t="s">
        <v>690</v>
      </c>
      <c r="CL73" s="291"/>
      <c r="CM73" s="203"/>
      <c r="CN73" s="203"/>
      <c r="CO73" s="204"/>
      <c r="CP73" s="313" t="str">
        <f t="shared" si="73"/>
        <v>:.</v>
      </c>
      <c r="CQ73" s="313" t="str">
        <f t="shared" si="74"/>
        <v>:.</v>
      </c>
      <c r="CR73" s="313" t="str">
        <f t="shared" si="75"/>
        <v>:.</v>
      </c>
      <c r="CS73" s="313" t="str">
        <f t="shared" si="76"/>
        <v>:.</v>
      </c>
      <c r="CT73" s="313" t="str">
        <f t="shared" si="77"/>
        <v>:.</v>
      </c>
      <c r="CU73" s="313" t="str">
        <f t="shared" si="78"/>
        <v>:.</v>
      </c>
      <c r="CV73" s="314">
        <f t="shared" si="92"/>
        <v>1</v>
      </c>
      <c r="CW73" s="314">
        <f t="shared" si="95"/>
        <v>1</v>
      </c>
      <c r="CX73" s="314">
        <f t="shared" si="96"/>
        <v>1</v>
      </c>
      <c r="CY73" s="314">
        <f t="shared" si="97"/>
        <v>1</v>
      </c>
      <c r="CZ73" s="314">
        <f t="shared" si="98"/>
        <v>1</v>
      </c>
      <c r="DA73" s="314">
        <f t="shared" si="99"/>
        <v>1</v>
      </c>
      <c r="DB73" s="315">
        <f t="shared" si="93"/>
        <v>6</v>
      </c>
      <c r="DC73" s="37">
        <f t="shared" si="94"/>
        <v>0</v>
      </c>
      <c r="DD73" s="59">
        <f t="shared" si="100"/>
        <v>0</v>
      </c>
      <c r="DE73" s="59">
        <f t="shared" si="101"/>
        <v>0</v>
      </c>
      <c r="DG73" s="371">
        <f t="shared" si="30"/>
        <v>0</v>
      </c>
      <c r="DH73" s="371">
        <f t="shared" si="31"/>
        <v>0</v>
      </c>
      <c r="DI73" s="371">
        <f t="shared" si="32"/>
        <v>0</v>
      </c>
      <c r="DJ73" s="371">
        <f t="shared" si="33"/>
        <v>0</v>
      </c>
      <c r="DK73" s="371">
        <f t="shared" si="34"/>
        <v>0</v>
      </c>
      <c r="DL73" s="371">
        <f t="shared" si="35"/>
        <v>0</v>
      </c>
      <c r="DM73" s="371">
        <f t="shared" si="36"/>
        <v>0</v>
      </c>
      <c r="DN73" s="371">
        <f t="shared" si="37"/>
        <v>0</v>
      </c>
      <c r="DO73" s="371">
        <f t="shared" si="38"/>
        <v>0</v>
      </c>
      <c r="DP73" s="371">
        <f t="shared" si="39"/>
        <v>0</v>
      </c>
      <c r="DQ73" s="371">
        <f t="shared" si="40"/>
        <v>0</v>
      </c>
      <c r="DR73" s="371">
        <f t="shared" si="41"/>
        <v>0</v>
      </c>
      <c r="DS73" s="371">
        <f t="shared" si="42"/>
        <v>0</v>
      </c>
      <c r="DT73" s="371">
        <f t="shared" si="43"/>
        <v>0</v>
      </c>
      <c r="DU73" s="371">
        <f t="shared" si="44"/>
        <v>0</v>
      </c>
      <c r="DV73" s="371">
        <f t="shared" si="45"/>
        <v>0</v>
      </c>
      <c r="DW73" s="371">
        <f t="shared" si="46"/>
        <v>0</v>
      </c>
      <c r="DX73" s="371">
        <f t="shared" si="47"/>
        <v>0</v>
      </c>
      <c r="DY73" s="371">
        <f t="shared" si="48"/>
        <v>0</v>
      </c>
      <c r="DZ73" s="371">
        <f t="shared" si="49"/>
        <v>0</v>
      </c>
      <c r="EA73" s="371">
        <f t="shared" si="50"/>
        <v>0</v>
      </c>
      <c r="EB73" s="371">
        <f t="shared" si="51"/>
        <v>0</v>
      </c>
      <c r="EC73" s="371">
        <f t="shared" si="52"/>
        <v>0</v>
      </c>
      <c r="ED73" s="371">
        <f t="shared" si="53"/>
        <v>0</v>
      </c>
      <c r="EE73" s="371">
        <f t="shared" si="54"/>
        <v>0</v>
      </c>
      <c r="EF73" s="371">
        <f t="shared" si="55"/>
        <v>0</v>
      </c>
      <c r="EG73" s="371">
        <f t="shared" si="56"/>
        <v>0</v>
      </c>
      <c r="EH73" s="371">
        <f t="shared" si="57"/>
        <v>0</v>
      </c>
      <c r="EI73" s="371">
        <f t="shared" si="58"/>
        <v>0</v>
      </c>
      <c r="EJ73" s="371">
        <f t="shared" si="59"/>
        <v>0</v>
      </c>
      <c r="EK73" s="56" t="s">
        <v>720</v>
      </c>
    </row>
    <row r="74" spans="1:141" ht="54" customHeight="1">
      <c r="A74" s="37">
        <f>IF('JLA事務局用　※触らないで下さい'!$A$6="","",'JLA事務局用　※触らないで下さい'!$A$6)</f>
      </c>
      <c r="B74" s="171"/>
      <c r="C74" s="58">
        <f t="shared" si="80"/>
      </c>
      <c r="D74" s="58">
        <f t="shared" si="81"/>
      </c>
      <c r="E74" s="195">
        <f>'JLA事務局用　※触らないで下さい'!$B$6</f>
        <v>0</v>
      </c>
      <c r="F74" s="195">
        <f>'JLA事務局用　※触らないで下さい'!$C$6</f>
        <v>0</v>
      </c>
      <c r="G74" s="37" t="str">
        <f t="shared" si="82"/>
        <v>女</v>
      </c>
      <c r="H74" s="171" t="str">
        <f t="shared" si="83"/>
        <v>1900/01/00</v>
      </c>
      <c r="I74" s="37"/>
      <c r="J74" s="37">
        <f t="shared" si="84"/>
      </c>
      <c r="K74" s="37"/>
      <c r="L74" s="37"/>
      <c r="M74" s="57">
        <f t="shared" si="85"/>
      </c>
      <c r="N74" s="37" t="e">
        <f>JLA事務局用　※触らないで下さい!#REF!</f>
        <v>#REF!</v>
      </c>
      <c r="O74" s="37" t="e">
        <f>JLA事務局用　※触らないで下さい!#REF!</f>
        <v>#REF!</v>
      </c>
      <c r="P74" s="37"/>
      <c r="Q74" s="37"/>
      <c r="R74" s="37">
        <v>1</v>
      </c>
      <c r="S74" s="37" t="str">
        <f t="shared" si="65"/>
        <v>障害物ｽｲﾑ
200m</v>
      </c>
      <c r="T74" s="37" t="str">
        <f t="shared" si="86"/>
        <v>:.</v>
      </c>
      <c r="U74" s="37" t="str">
        <f t="shared" si="66"/>
        <v>ﾏﾈｷﾝｷｬﾘｰ
50m</v>
      </c>
      <c r="V74" s="37" t="str">
        <f t="shared" si="87"/>
        <v>:.</v>
      </c>
      <c r="W74" s="37" t="str">
        <f t="shared" si="67"/>
        <v>ﾚｽｷｭｰﾒﾄﾞﾚｰ100m</v>
      </c>
      <c r="X74" s="37" t="str">
        <f t="shared" si="88"/>
        <v>:.</v>
      </c>
      <c r="Y74" s="37" t="str">
        <f t="shared" si="68"/>
        <v>ﾏﾈｷﾝｷｬﾘｰ･
ｳｨｽﾞﾌｨﾝ
100m</v>
      </c>
      <c r="Z74" s="37" t="str">
        <f t="shared" si="89"/>
        <v>:.</v>
      </c>
      <c r="AA74" s="37" t="str">
        <f t="shared" si="69"/>
        <v>ﾏﾈｷﾝﾄｳ･
ｳｨｽﾞﾌｨﾝ
100m</v>
      </c>
      <c r="AB74" s="37" t="str">
        <f t="shared" si="90"/>
        <v>:.</v>
      </c>
      <c r="AC74" s="37" t="str">
        <f t="shared" si="70"/>
        <v>ｽｰﾊﾟｰﾗｲﾌｾｰﾊﾞｰ
200m</v>
      </c>
      <c r="AD74" s="37" t="str">
        <f t="shared" si="91"/>
        <v>:.</v>
      </c>
      <c r="AE74" s="37" t="e">
        <f>IF(AF74="","",#REF!)</f>
        <v>#REF!</v>
      </c>
      <c r="AF74" s="37" t="e">
        <f>IF(#REF!="","",#REF!)</f>
        <v>#REF!</v>
      </c>
      <c r="AG74" s="37"/>
      <c r="AH74" s="37"/>
      <c r="AI74" s="37"/>
      <c r="AJ74" s="37"/>
      <c r="AK74" s="37"/>
      <c r="AL74" s="37"/>
      <c r="AM74" s="37"/>
      <c r="AN74" s="57" t="s">
        <v>893</v>
      </c>
      <c r="AO74" s="219"/>
      <c r="AP74" s="220"/>
      <c r="AQ74" s="219"/>
      <c r="AR74" s="220"/>
      <c r="AS74" s="37" t="s">
        <v>28</v>
      </c>
      <c r="AT74" s="36"/>
      <c r="AU74" s="36"/>
      <c r="AV74" s="34"/>
      <c r="AW74" s="34"/>
      <c r="AX74" s="34"/>
      <c r="AY74" s="284"/>
      <c r="AZ74" s="37"/>
      <c r="BA74" s="34"/>
      <c r="BB74" s="34"/>
      <c r="BC74" s="35"/>
      <c r="BD74" s="37">
        <f>IF(BC74="","",DATEDIF(BC74,'様式 A-4（チーム情報・チームＰＲ）'!$G$2,"Y"))</f>
      </c>
      <c r="BE74" s="287"/>
      <c r="BF74" s="35"/>
      <c r="BG74" s="34"/>
      <c r="BH74" s="153"/>
      <c r="BI74" s="289"/>
      <c r="BJ74" s="309" t="s">
        <v>689</v>
      </c>
      <c r="BK74" s="290"/>
      <c r="BL74" s="309" t="s">
        <v>690</v>
      </c>
      <c r="BM74" s="291"/>
      <c r="BN74" s="289"/>
      <c r="BO74" s="309" t="s">
        <v>689</v>
      </c>
      <c r="BP74" s="290"/>
      <c r="BQ74" s="309" t="s">
        <v>690</v>
      </c>
      <c r="BR74" s="291"/>
      <c r="BS74" s="289"/>
      <c r="BT74" s="309" t="s">
        <v>689</v>
      </c>
      <c r="BU74" s="290"/>
      <c r="BV74" s="309" t="s">
        <v>690</v>
      </c>
      <c r="BW74" s="291"/>
      <c r="BX74" s="289"/>
      <c r="BY74" s="309" t="s">
        <v>689</v>
      </c>
      <c r="BZ74" s="290"/>
      <c r="CA74" s="309" t="s">
        <v>690</v>
      </c>
      <c r="CB74" s="291"/>
      <c r="CC74" s="289"/>
      <c r="CD74" s="309" t="s">
        <v>689</v>
      </c>
      <c r="CE74" s="290"/>
      <c r="CF74" s="309" t="s">
        <v>690</v>
      </c>
      <c r="CG74" s="291"/>
      <c r="CH74" s="289"/>
      <c r="CI74" s="309" t="s">
        <v>689</v>
      </c>
      <c r="CJ74" s="290"/>
      <c r="CK74" s="309" t="s">
        <v>690</v>
      </c>
      <c r="CL74" s="291"/>
      <c r="CM74" s="203"/>
      <c r="CN74" s="203"/>
      <c r="CO74" s="204"/>
      <c r="CP74" s="313" t="str">
        <f t="shared" si="73"/>
        <v>:.</v>
      </c>
      <c r="CQ74" s="313" t="str">
        <f t="shared" si="74"/>
        <v>:.</v>
      </c>
      <c r="CR74" s="313" t="str">
        <f t="shared" si="75"/>
        <v>:.</v>
      </c>
      <c r="CS74" s="313" t="str">
        <f t="shared" si="76"/>
        <v>:.</v>
      </c>
      <c r="CT74" s="313" t="str">
        <f t="shared" si="77"/>
        <v>:.</v>
      </c>
      <c r="CU74" s="313" t="str">
        <f t="shared" si="78"/>
        <v>:.</v>
      </c>
      <c r="CV74" s="314">
        <f t="shared" si="92"/>
        <v>1</v>
      </c>
      <c r="CW74" s="314">
        <f t="shared" si="95"/>
        <v>1</v>
      </c>
      <c r="CX74" s="314">
        <f t="shared" si="96"/>
        <v>1</v>
      </c>
      <c r="CY74" s="314">
        <f t="shared" si="97"/>
        <v>1</v>
      </c>
      <c r="CZ74" s="314">
        <f t="shared" si="98"/>
        <v>1</v>
      </c>
      <c r="DA74" s="314">
        <f t="shared" si="99"/>
        <v>1</v>
      </c>
      <c r="DB74" s="315">
        <f t="shared" si="93"/>
        <v>6</v>
      </c>
      <c r="DC74" s="37">
        <f t="shared" si="94"/>
        <v>0</v>
      </c>
      <c r="DD74" s="59">
        <f t="shared" si="100"/>
        <v>0</v>
      </c>
      <c r="DE74" s="59">
        <f t="shared" si="101"/>
        <v>0</v>
      </c>
      <c r="DG74" s="371">
        <f t="shared" si="30"/>
        <v>0</v>
      </c>
      <c r="DH74" s="371">
        <f t="shared" si="31"/>
        <v>0</v>
      </c>
      <c r="DI74" s="371">
        <f t="shared" si="32"/>
        <v>0</v>
      </c>
      <c r="DJ74" s="371">
        <f t="shared" si="33"/>
        <v>0</v>
      </c>
      <c r="DK74" s="371">
        <f t="shared" si="34"/>
        <v>0</v>
      </c>
      <c r="DL74" s="371">
        <f t="shared" si="35"/>
        <v>0</v>
      </c>
      <c r="DM74" s="371">
        <f t="shared" si="36"/>
        <v>0</v>
      </c>
      <c r="DN74" s="371">
        <f t="shared" si="37"/>
        <v>0</v>
      </c>
      <c r="DO74" s="371">
        <f t="shared" si="38"/>
        <v>0</v>
      </c>
      <c r="DP74" s="371">
        <f t="shared" si="39"/>
        <v>0</v>
      </c>
      <c r="DQ74" s="371">
        <f t="shared" si="40"/>
        <v>0</v>
      </c>
      <c r="DR74" s="371">
        <f t="shared" si="41"/>
        <v>0</v>
      </c>
      <c r="DS74" s="371">
        <f t="shared" si="42"/>
        <v>0</v>
      </c>
      <c r="DT74" s="371">
        <f t="shared" si="43"/>
        <v>0</v>
      </c>
      <c r="DU74" s="371">
        <f t="shared" si="44"/>
        <v>0</v>
      </c>
      <c r="DV74" s="371">
        <f t="shared" si="45"/>
        <v>0</v>
      </c>
      <c r="DW74" s="371">
        <f t="shared" si="46"/>
        <v>0</v>
      </c>
      <c r="DX74" s="371">
        <f t="shared" si="47"/>
        <v>0</v>
      </c>
      <c r="DY74" s="371">
        <f t="shared" si="48"/>
        <v>0</v>
      </c>
      <c r="DZ74" s="371">
        <f t="shared" si="49"/>
        <v>0</v>
      </c>
      <c r="EA74" s="371">
        <f t="shared" si="50"/>
        <v>0</v>
      </c>
      <c r="EB74" s="371">
        <f t="shared" si="51"/>
        <v>0</v>
      </c>
      <c r="EC74" s="371">
        <f t="shared" si="52"/>
        <v>0</v>
      </c>
      <c r="ED74" s="371">
        <f t="shared" si="53"/>
        <v>0</v>
      </c>
      <c r="EE74" s="371">
        <f t="shared" si="54"/>
        <v>0</v>
      </c>
      <c r="EF74" s="371">
        <f t="shared" si="55"/>
        <v>0</v>
      </c>
      <c r="EG74" s="371">
        <f t="shared" si="56"/>
        <v>0</v>
      </c>
      <c r="EH74" s="371">
        <f t="shared" si="57"/>
        <v>0</v>
      </c>
      <c r="EI74" s="371">
        <f t="shared" si="58"/>
        <v>0</v>
      </c>
      <c r="EJ74" s="371">
        <f t="shared" si="59"/>
        <v>0</v>
      </c>
      <c r="EK74" s="56" t="s">
        <v>721</v>
      </c>
    </row>
    <row r="75" spans="1:141" ht="54" customHeight="1">
      <c r="A75" s="37">
        <f>IF('JLA事務局用　※触らないで下さい'!$A$6="","",'JLA事務局用　※触らないで下さい'!$A$6)</f>
      </c>
      <c r="B75" s="171"/>
      <c r="C75" s="58">
        <f t="shared" si="80"/>
      </c>
      <c r="D75" s="58">
        <f t="shared" si="81"/>
      </c>
      <c r="E75" s="195">
        <f>'JLA事務局用　※触らないで下さい'!$B$6</f>
        <v>0</v>
      </c>
      <c r="F75" s="195">
        <f>'JLA事務局用　※触らないで下さい'!$C$6</f>
        <v>0</v>
      </c>
      <c r="G75" s="37" t="str">
        <f t="shared" si="82"/>
        <v>女</v>
      </c>
      <c r="H75" s="171" t="str">
        <f t="shared" si="83"/>
        <v>1900/01/00</v>
      </c>
      <c r="I75" s="37"/>
      <c r="J75" s="37">
        <f t="shared" si="84"/>
      </c>
      <c r="K75" s="37"/>
      <c r="L75" s="37"/>
      <c r="M75" s="57">
        <f t="shared" si="85"/>
      </c>
      <c r="N75" s="37" t="e">
        <f>JLA事務局用　※触らないで下さい!#REF!</f>
        <v>#REF!</v>
      </c>
      <c r="O75" s="37" t="e">
        <f>JLA事務局用　※触らないで下さい!#REF!</f>
        <v>#REF!</v>
      </c>
      <c r="P75" s="37"/>
      <c r="Q75" s="37"/>
      <c r="R75" s="37">
        <v>1</v>
      </c>
      <c r="S75" s="37" t="str">
        <f t="shared" si="65"/>
        <v>障害物ｽｲﾑ
200m</v>
      </c>
      <c r="T75" s="37" t="str">
        <f t="shared" si="86"/>
        <v>:.</v>
      </c>
      <c r="U75" s="37" t="str">
        <f t="shared" si="66"/>
        <v>ﾏﾈｷﾝｷｬﾘｰ
50m</v>
      </c>
      <c r="V75" s="37" t="str">
        <f t="shared" si="87"/>
        <v>:.</v>
      </c>
      <c r="W75" s="37" t="str">
        <f t="shared" si="67"/>
        <v>ﾚｽｷｭｰﾒﾄﾞﾚｰ100m</v>
      </c>
      <c r="X75" s="37" t="str">
        <f t="shared" si="88"/>
        <v>:.</v>
      </c>
      <c r="Y75" s="37" t="str">
        <f t="shared" si="68"/>
        <v>ﾏﾈｷﾝｷｬﾘｰ･
ｳｨｽﾞﾌｨﾝ
100m</v>
      </c>
      <c r="Z75" s="37" t="str">
        <f t="shared" si="89"/>
        <v>:.</v>
      </c>
      <c r="AA75" s="37" t="str">
        <f t="shared" si="69"/>
        <v>ﾏﾈｷﾝﾄｳ･
ｳｨｽﾞﾌｨﾝ
100m</v>
      </c>
      <c r="AB75" s="37" t="str">
        <f t="shared" si="90"/>
        <v>:.</v>
      </c>
      <c r="AC75" s="37" t="str">
        <f t="shared" si="70"/>
        <v>ｽｰﾊﾟｰﾗｲﾌｾｰﾊﾞｰ
200m</v>
      </c>
      <c r="AD75" s="37" t="str">
        <f t="shared" si="91"/>
        <v>:.</v>
      </c>
      <c r="AE75" s="37" t="e">
        <f>IF(AF75="","",#REF!)</f>
        <v>#REF!</v>
      </c>
      <c r="AF75" s="37" t="e">
        <f>IF(#REF!="","",#REF!)</f>
        <v>#REF!</v>
      </c>
      <c r="AG75" s="37"/>
      <c r="AH75" s="37"/>
      <c r="AI75" s="37"/>
      <c r="AJ75" s="37"/>
      <c r="AK75" s="37"/>
      <c r="AL75" s="37"/>
      <c r="AM75" s="37"/>
      <c r="AN75" s="57" t="s">
        <v>894</v>
      </c>
      <c r="AO75" s="219"/>
      <c r="AP75" s="220"/>
      <c r="AQ75" s="219"/>
      <c r="AR75" s="220"/>
      <c r="AS75" s="37" t="s">
        <v>28</v>
      </c>
      <c r="AT75" s="36"/>
      <c r="AU75" s="36"/>
      <c r="AV75" s="34"/>
      <c r="AW75" s="34"/>
      <c r="AX75" s="34"/>
      <c r="AY75" s="284"/>
      <c r="AZ75" s="37"/>
      <c r="BA75" s="34"/>
      <c r="BB75" s="34"/>
      <c r="BC75" s="35"/>
      <c r="BD75" s="37">
        <f>IF(BC75="","",DATEDIF(BC75,'様式 A-4（チーム情報・チームＰＲ）'!$G$2,"Y"))</f>
      </c>
      <c r="BE75" s="287"/>
      <c r="BF75" s="35"/>
      <c r="BG75" s="34"/>
      <c r="BH75" s="153"/>
      <c r="BI75" s="289"/>
      <c r="BJ75" s="309" t="s">
        <v>689</v>
      </c>
      <c r="BK75" s="290"/>
      <c r="BL75" s="309" t="s">
        <v>690</v>
      </c>
      <c r="BM75" s="291"/>
      <c r="BN75" s="289"/>
      <c r="BO75" s="309" t="s">
        <v>689</v>
      </c>
      <c r="BP75" s="290"/>
      <c r="BQ75" s="309" t="s">
        <v>690</v>
      </c>
      <c r="BR75" s="291"/>
      <c r="BS75" s="289"/>
      <c r="BT75" s="309" t="s">
        <v>689</v>
      </c>
      <c r="BU75" s="290"/>
      <c r="BV75" s="309" t="s">
        <v>690</v>
      </c>
      <c r="BW75" s="291"/>
      <c r="BX75" s="289"/>
      <c r="BY75" s="309" t="s">
        <v>689</v>
      </c>
      <c r="BZ75" s="290"/>
      <c r="CA75" s="309" t="s">
        <v>690</v>
      </c>
      <c r="CB75" s="291"/>
      <c r="CC75" s="289"/>
      <c r="CD75" s="309" t="s">
        <v>689</v>
      </c>
      <c r="CE75" s="290"/>
      <c r="CF75" s="309" t="s">
        <v>690</v>
      </c>
      <c r="CG75" s="291"/>
      <c r="CH75" s="289"/>
      <c r="CI75" s="309" t="s">
        <v>689</v>
      </c>
      <c r="CJ75" s="290"/>
      <c r="CK75" s="309" t="s">
        <v>690</v>
      </c>
      <c r="CL75" s="291"/>
      <c r="CM75" s="203"/>
      <c r="CN75" s="203"/>
      <c r="CO75" s="204"/>
      <c r="CP75" s="313" t="str">
        <f t="shared" si="73"/>
        <v>:.</v>
      </c>
      <c r="CQ75" s="313" t="str">
        <f t="shared" si="74"/>
        <v>:.</v>
      </c>
      <c r="CR75" s="313" t="str">
        <f t="shared" si="75"/>
        <v>:.</v>
      </c>
      <c r="CS75" s="313" t="str">
        <f t="shared" si="76"/>
        <v>:.</v>
      </c>
      <c r="CT75" s="313" t="str">
        <f t="shared" si="77"/>
        <v>:.</v>
      </c>
      <c r="CU75" s="313" t="str">
        <f t="shared" si="78"/>
        <v>:.</v>
      </c>
      <c r="CV75" s="314">
        <f t="shared" si="92"/>
        <v>1</v>
      </c>
      <c r="CW75" s="314">
        <f t="shared" si="95"/>
        <v>1</v>
      </c>
      <c r="CX75" s="314">
        <f t="shared" si="96"/>
        <v>1</v>
      </c>
      <c r="CY75" s="314">
        <f t="shared" si="97"/>
        <v>1</v>
      </c>
      <c r="CZ75" s="314">
        <f t="shared" si="98"/>
        <v>1</v>
      </c>
      <c r="DA75" s="314">
        <f t="shared" si="99"/>
        <v>1</v>
      </c>
      <c r="DB75" s="315">
        <f t="shared" si="93"/>
        <v>6</v>
      </c>
      <c r="DC75" s="37">
        <f t="shared" si="94"/>
        <v>0</v>
      </c>
      <c r="DD75" s="59">
        <f t="shared" si="100"/>
        <v>0</v>
      </c>
      <c r="DE75" s="59">
        <f t="shared" si="101"/>
        <v>0</v>
      </c>
      <c r="DG75" s="371">
        <f t="shared" si="30"/>
        <v>0</v>
      </c>
      <c r="DH75" s="371">
        <f t="shared" si="31"/>
        <v>0</v>
      </c>
      <c r="DI75" s="371">
        <f t="shared" si="32"/>
        <v>0</v>
      </c>
      <c r="DJ75" s="371">
        <f t="shared" si="33"/>
        <v>0</v>
      </c>
      <c r="DK75" s="371">
        <f t="shared" si="34"/>
        <v>0</v>
      </c>
      <c r="DL75" s="371">
        <f t="shared" si="35"/>
        <v>0</v>
      </c>
      <c r="DM75" s="371">
        <f t="shared" si="36"/>
        <v>0</v>
      </c>
      <c r="DN75" s="371">
        <f t="shared" si="37"/>
        <v>0</v>
      </c>
      <c r="DO75" s="371">
        <f t="shared" si="38"/>
        <v>0</v>
      </c>
      <c r="DP75" s="371">
        <f t="shared" si="39"/>
        <v>0</v>
      </c>
      <c r="DQ75" s="371">
        <f t="shared" si="40"/>
        <v>0</v>
      </c>
      <c r="DR75" s="371">
        <f t="shared" si="41"/>
        <v>0</v>
      </c>
      <c r="DS75" s="371">
        <f t="shared" si="42"/>
        <v>0</v>
      </c>
      <c r="DT75" s="371">
        <f t="shared" si="43"/>
        <v>0</v>
      </c>
      <c r="DU75" s="371">
        <f t="shared" si="44"/>
        <v>0</v>
      </c>
      <c r="DV75" s="371">
        <f t="shared" si="45"/>
        <v>0</v>
      </c>
      <c r="DW75" s="371">
        <f t="shared" si="46"/>
        <v>0</v>
      </c>
      <c r="DX75" s="371">
        <f t="shared" si="47"/>
        <v>0</v>
      </c>
      <c r="DY75" s="371">
        <f t="shared" si="48"/>
        <v>0</v>
      </c>
      <c r="DZ75" s="371">
        <f t="shared" si="49"/>
        <v>0</v>
      </c>
      <c r="EA75" s="371">
        <f t="shared" si="50"/>
        <v>0</v>
      </c>
      <c r="EB75" s="371">
        <f t="shared" si="51"/>
        <v>0</v>
      </c>
      <c r="EC75" s="371">
        <f t="shared" si="52"/>
        <v>0</v>
      </c>
      <c r="ED75" s="371">
        <f t="shared" si="53"/>
        <v>0</v>
      </c>
      <c r="EE75" s="371">
        <f t="shared" si="54"/>
        <v>0</v>
      </c>
      <c r="EF75" s="371">
        <f t="shared" si="55"/>
        <v>0</v>
      </c>
      <c r="EG75" s="371">
        <f t="shared" si="56"/>
        <v>0</v>
      </c>
      <c r="EH75" s="371">
        <f t="shared" si="57"/>
        <v>0</v>
      </c>
      <c r="EI75" s="371">
        <f t="shared" si="58"/>
        <v>0</v>
      </c>
      <c r="EJ75" s="371">
        <f t="shared" si="59"/>
        <v>0</v>
      </c>
      <c r="EK75" s="56" t="s">
        <v>722</v>
      </c>
    </row>
    <row r="76" spans="1:141" ht="54" customHeight="1">
      <c r="A76" s="37">
        <f>IF('JLA事務局用　※触らないで下さい'!$A$6="","",'JLA事務局用　※触らないで下さい'!$A$6)</f>
      </c>
      <c r="B76" s="171"/>
      <c r="C76" s="58">
        <f t="shared" si="80"/>
      </c>
      <c r="D76" s="58">
        <f t="shared" si="81"/>
      </c>
      <c r="E76" s="195">
        <f>'JLA事務局用　※触らないで下さい'!$B$6</f>
        <v>0</v>
      </c>
      <c r="F76" s="195">
        <f>'JLA事務局用　※触らないで下さい'!$C$6</f>
        <v>0</v>
      </c>
      <c r="G76" s="37" t="str">
        <f t="shared" si="82"/>
        <v>女</v>
      </c>
      <c r="H76" s="171" t="str">
        <f t="shared" si="83"/>
        <v>1900/01/00</v>
      </c>
      <c r="I76" s="37"/>
      <c r="J76" s="37">
        <f t="shared" si="84"/>
      </c>
      <c r="K76" s="37"/>
      <c r="L76" s="37"/>
      <c r="M76" s="57">
        <f t="shared" si="85"/>
      </c>
      <c r="N76" s="37" t="e">
        <f>JLA事務局用　※触らないで下さい!#REF!</f>
        <v>#REF!</v>
      </c>
      <c r="O76" s="37" t="e">
        <f>JLA事務局用　※触らないで下さい!#REF!</f>
        <v>#REF!</v>
      </c>
      <c r="P76" s="37"/>
      <c r="Q76" s="37"/>
      <c r="R76" s="37">
        <v>1</v>
      </c>
      <c r="S76" s="37" t="str">
        <f t="shared" si="65"/>
        <v>障害物ｽｲﾑ
200m</v>
      </c>
      <c r="T76" s="37" t="str">
        <f t="shared" si="86"/>
        <v>:.</v>
      </c>
      <c r="U76" s="37" t="str">
        <f t="shared" si="66"/>
        <v>ﾏﾈｷﾝｷｬﾘｰ
50m</v>
      </c>
      <c r="V76" s="37" t="str">
        <f t="shared" si="87"/>
        <v>:.</v>
      </c>
      <c r="W76" s="37" t="str">
        <f t="shared" si="67"/>
        <v>ﾚｽｷｭｰﾒﾄﾞﾚｰ100m</v>
      </c>
      <c r="X76" s="37" t="str">
        <f t="shared" si="88"/>
        <v>:.</v>
      </c>
      <c r="Y76" s="37" t="str">
        <f t="shared" si="68"/>
        <v>ﾏﾈｷﾝｷｬﾘｰ･
ｳｨｽﾞﾌｨﾝ
100m</v>
      </c>
      <c r="Z76" s="37" t="str">
        <f t="shared" si="89"/>
        <v>:.</v>
      </c>
      <c r="AA76" s="37" t="str">
        <f t="shared" si="69"/>
        <v>ﾏﾈｷﾝﾄｳ･
ｳｨｽﾞﾌｨﾝ
100m</v>
      </c>
      <c r="AB76" s="37" t="str">
        <f t="shared" si="90"/>
        <v>:.</v>
      </c>
      <c r="AC76" s="37" t="str">
        <f t="shared" si="70"/>
        <v>ｽｰﾊﾟｰﾗｲﾌｾｰﾊﾞｰ
200m</v>
      </c>
      <c r="AD76" s="37" t="str">
        <f t="shared" si="91"/>
        <v>:.</v>
      </c>
      <c r="AE76" s="37" t="e">
        <f>IF(AF76="","",#REF!)</f>
        <v>#REF!</v>
      </c>
      <c r="AF76" s="37" t="e">
        <f>IF(#REF!="","",#REF!)</f>
        <v>#REF!</v>
      </c>
      <c r="AG76" s="37"/>
      <c r="AH76" s="37"/>
      <c r="AI76" s="37"/>
      <c r="AJ76" s="37"/>
      <c r="AK76" s="37"/>
      <c r="AL76" s="37"/>
      <c r="AM76" s="37"/>
      <c r="AN76" s="57" t="s">
        <v>895</v>
      </c>
      <c r="AO76" s="219"/>
      <c r="AP76" s="220"/>
      <c r="AQ76" s="219"/>
      <c r="AR76" s="220"/>
      <c r="AS76" s="37" t="s">
        <v>28</v>
      </c>
      <c r="AT76" s="36"/>
      <c r="AU76" s="36"/>
      <c r="AV76" s="34"/>
      <c r="AW76" s="34"/>
      <c r="AX76" s="34"/>
      <c r="AY76" s="284"/>
      <c r="AZ76" s="37"/>
      <c r="BA76" s="34"/>
      <c r="BB76" s="34"/>
      <c r="BC76" s="35"/>
      <c r="BD76" s="37">
        <f>IF(BC76="","",DATEDIF(BC76,'様式 A-4（チーム情報・チームＰＲ）'!$G$2,"Y"))</f>
      </c>
      <c r="BE76" s="287"/>
      <c r="BF76" s="35"/>
      <c r="BG76" s="34"/>
      <c r="BH76" s="153"/>
      <c r="BI76" s="289"/>
      <c r="BJ76" s="309" t="s">
        <v>689</v>
      </c>
      <c r="BK76" s="290"/>
      <c r="BL76" s="309" t="s">
        <v>690</v>
      </c>
      <c r="BM76" s="291"/>
      <c r="BN76" s="289"/>
      <c r="BO76" s="309" t="s">
        <v>689</v>
      </c>
      <c r="BP76" s="290"/>
      <c r="BQ76" s="309" t="s">
        <v>690</v>
      </c>
      <c r="BR76" s="291"/>
      <c r="BS76" s="289"/>
      <c r="BT76" s="309" t="s">
        <v>689</v>
      </c>
      <c r="BU76" s="290"/>
      <c r="BV76" s="309" t="s">
        <v>690</v>
      </c>
      <c r="BW76" s="291"/>
      <c r="BX76" s="289"/>
      <c r="BY76" s="309" t="s">
        <v>689</v>
      </c>
      <c r="BZ76" s="290"/>
      <c r="CA76" s="309" t="s">
        <v>690</v>
      </c>
      <c r="CB76" s="291"/>
      <c r="CC76" s="289"/>
      <c r="CD76" s="309" t="s">
        <v>689</v>
      </c>
      <c r="CE76" s="290"/>
      <c r="CF76" s="309" t="s">
        <v>690</v>
      </c>
      <c r="CG76" s="291"/>
      <c r="CH76" s="289"/>
      <c r="CI76" s="309" t="s">
        <v>689</v>
      </c>
      <c r="CJ76" s="290"/>
      <c r="CK76" s="309" t="s">
        <v>690</v>
      </c>
      <c r="CL76" s="291"/>
      <c r="CM76" s="203"/>
      <c r="CN76" s="203"/>
      <c r="CO76" s="204"/>
      <c r="CP76" s="313" t="str">
        <f t="shared" si="73"/>
        <v>:.</v>
      </c>
      <c r="CQ76" s="313" t="str">
        <f t="shared" si="74"/>
        <v>:.</v>
      </c>
      <c r="CR76" s="313" t="str">
        <f t="shared" si="75"/>
        <v>:.</v>
      </c>
      <c r="CS76" s="313" t="str">
        <f t="shared" si="76"/>
        <v>:.</v>
      </c>
      <c r="CT76" s="313" t="str">
        <f t="shared" si="77"/>
        <v>:.</v>
      </c>
      <c r="CU76" s="313" t="str">
        <f t="shared" si="78"/>
        <v>:.</v>
      </c>
      <c r="CV76" s="314">
        <f t="shared" si="92"/>
        <v>1</v>
      </c>
      <c r="CW76" s="314">
        <f t="shared" si="95"/>
        <v>1</v>
      </c>
      <c r="CX76" s="314">
        <f t="shared" si="96"/>
        <v>1</v>
      </c>
      <c r="CY76" s="314">
        <f t="shared" si="97"/>
        <v>1</v>
      </c>
      <c r="CZ76" s="314">
        <f t="shared" si="98"/>
        <v>1</v>
      </c>
      <c r="DA76" s="314">
        <f t="shared" si="99"/>
        <v>1</v>
      </c>
      <c r="DB76" s="315">
        <f t="shared" si="93"/>
        <v>6</v>
      </c>
      <c r="DC76" s="37">
        <f t="shared" si="94"/>
        <v>0</v>
      </c>
      <c r="DD76" s="59">
        <f t="shared" si="100"/>
        <v>0</v>
      </c>
      <c r="DE76" s="59">
        <f t="shared" si="101"/>
        <v>0</v>
      </c>
      <c r="DG76" s="371">
        <f aca="true" t="shared" si="102" ref="DG76:DG99">_xlfn.COUNTIFS(AY76,"学生
(資格有り)",CV76,"0")</f>
        <v>0</v>
      </c>
      <c r="DH76" s="371">
        <f aca="true" t="shared" si="103" ref="DH76:DH99">_xlfn.COUNTIFS(AY76,"学生
(資格無し・ｵｰﾌﾟﾝ参加)",CV76,"0")</f>
        <v>0</v>
      </c>
      <c r="DI76" s="371">
        <f aca="true" t="shared" si="104" ref="DI76:DI99">_xlfn.COUNTIFS(AY76,"ｵｰﾌﾟﾝ参加・
一般",CV76,"0")</f>
        <v>0</v>
      </c>
      <c r="DJ76" s="371">
        <f aca="true" t="shared" si="105" ref="DJ76:DJ99">_xlfn.COUNTIFS(AY76,"ｵｰﾌﾟﾝ参加・
高校生",CV76,"0")</f>
        <v>0</v>
      </c>
      <c r="DK76" s="371">
        <f aca="true" t="shared" si="106" ref="DK76:DK99">_xlfn.COUNTIFS(AY76,"ｵｰﾌﾟﾝ参加・
中学生",CV76,"0")</f>
        <v>0</v>
      </c>
      <c r="DL76" s="371">
        <f aca="true" t="shared" si="107" ref="DL76:DL99">_xlfn.COUNTIFS(AY76,"学生
(資格有り)",CW76,"0")</f>
        <v>0</v>
      </c>
      <c r="DM76" s="371">
        <f aca="true" t="shared" si="108" ref="DM76:DM99">_xlfn.COUNTIFS(AY76,"学生
(資格無し・ｵｰﾌﾟﾝ参加)",CW76,"0")</f>
        <v>0</v>
      </c>
      <c r="DN76" s="371">
        <f aca="true" t="shared" si="109" ref="DN76:DN99">_xlfn.COUNTIFS(AY76,"社会人
(ｵｰﾌﾟﾝ参加)",CW76,"0")</f>
        <v>0</v>
      </c>
      <c r="DO76" s="371">
        <f aca="true" t="shared" si="110" ref="DO76:DO99">_xlfn.COUNTIFS(AY76,"高校生
(ｵｰﾌﾟﾝ参加)",CW76,"0")</f>
        <v>0</v>
      </c>
      <c r="DP76" s="371">
        <f aca="true" t="shared" si="111" ref="DP76:DP99">_xlfn.COUNTIFS(AY76,"中学生
(ｵｰﾌﾟﾝ参加)",CW76,"0")</f>
        <v>0</v>
      </c>
      <c r="DQ76" s="371">
        <f aca="true" t="shared" si="112" ref="DQ76:DQ99">_xlfn.COUNTIFS(AY76,"学生
(資格有り)",CX76,"0")</f>
        <v>0</v>
      </c>
      <c r="DR76" s="371">
        <f aca="true" t="shared" si="113" ref="DR76:DR99">_xlfn.COUNTIFS(AY76,"学生
(資格無し・ｵｰﾌﾟﾝ参加)",CX76,"0")</f>
        <v>0</v>
      </c>
      <c r="DS76" s="371">
        <f aca="true" t="shared" si="114" ref="DS76:DS99">_xlfn.COUNTIFS(AY76,"社会人
(ｵｰﾌﾟﾝ参加)",CX76,"0")</f>
        <v>0</v>
      </c>
      <c r="DT76" s="371">
        <f aca="true" t="shared" si="115" ref="DT76:DT99">_xlfn.COUNTIFS(AY76,"高校生
(ｵｰﾌﾟﾝ参加)",CX76,"0")</f>
        <v>0</v>
      </c>
      <c r="DU76" s="371">
        <f aca="true" t="shared" si="116" ref="DU76:DU99">_xlfn.COUNTIFS(AY76,"中学生
(ｵｰﾌﾟﾝ参加)",CX76,"0")</f>
        <v>0</v>
      </c>
      <c r="DV76" s="371">
        <f aca="true" t="shared" si="117" ref="DV76:DV99">_xlfn.COUNTIFS(AY76,"学生
(資格有り)",CY76,"0")</f>
        <v>0</v>
      </c>
      <c r="DW76" s="371">
        <f aca="true" t="shared" si="118" ref="DW76:DW99">_xlfn.COUNTIFS(AY76,"学生
(資格無し・ｵｰﾌﾟﾝ参加)",CY76,"0")</f>
        <v>0</v>
      </c>
      <c r="DX76" s="371">
        <f aca="true" t="shared" si="119" ref="DX76:DX99">_xlfn.COUNTIFS(AY76,"社会人
(ｵｰﾌﾟﾝ参加)",CY76,"0")</f>
        <v>0</v>
      </c>
      <c r="DY76" s="371">
        <f aca="true" t="shared" si="120" ref="DY76:DY99">_xlfn.COUNTIFS(AY76,"高校生
(ｵｰﾌﾟﾝ参加)",CY76,"0")</f>
        <v>0</v>
      </c>
      <c r="DZ76" s="371">
        <f aca="true" t="shared" si="121" ref="DZ76:DZ99">_xlfn.COUNTIFS(AY76,"中学生
(ｵｰﾌﾟﾝ参加)",CY76,"0")</f>
        <v>0</v>
      </c>
      <c r="EA76" s="371">
        <f aca="true" t="shared" si="122" ref="EA76:EA99">_xlfn.COUNTIFS(AY76,"学生
(資格有り)",CZ76,"0")</f>
        <v>0</v>
      </c>
      <c r="EB76" s="371">
        <f aca="true" t="shared" si="123" ref="EB76:EB99">_xlfn.COUNTIFS(AY76,"学生
(資格無し・ｵｰﾌﾟﾝ参加)",CZ76,"0")</f>
        <v>0</v>
      </c>
      <c r="EC76" s="371">
        <f aca="true" t="shared" si="124" ref="EC76:EC99">_xlfn.COUNTIFS(AY76,"社会人
(ｵｰﾌﾟﾝ参加)",CZ76,"0")</f>
        <v>0</v>
      </c>
      <c r="ED76" s="371">
        <f aca="true" t="shared" si="125" ref="ED76:ED99">_xlfn.COUNTIFS(AY76,"高校生
(ｵｰﾌﾟﾝ参加)",CZ76,"0")</f>
        <v>0</v>
      </c>
      <c r="EE76" s="371">
        <f aca="true" t="shared" si="126" ref="EE76:EE99">_xlfn.COUNTIFS(AY76,"中学生
(ｵｰﾌﾟﾝ参加)",CZ76,"0")</f>
        <v>0</v>
      </c>
      <c r="EF76" s="371">
        <f aca="true" t="shared" si="127" ref="EF76:EF99">_xlfn.COUNTIFS(AY76,"学生
(資格有り)",DA76,"0")</f>
        <v>0</v>
      </c>
      <c r="EG76" s="371">
        <f aca="true" t="shared" si="128" ref="EG76:EG99">_xlfn.COUNTIFS(AY76,"学生
(資格無し・ｵｰﾌﾟﾝ参加)",DA76,"0")</f>
        <v>0</v>
      </c>
      <c r="EH76" s="371">
        <f aca="true" t="shared" si="129" ref="EH76:EH99">_xlfn.COUNTIFS(AY76,"社会人
(ｵｰﾌﾟﾝ参加)",DA76,"0")</f>
        <v>0</v>
      </c>
      <c r="EI76" s="371">
        <f aca="true" t="shared" si="130" ref="EI76:EI98">_xlfn.COUNTIFS(AY76,"高校生
(ｵｰﾌﾟﾝ参加)",DA76,"0")</f>
        <v>0</v>
      </c>
      <c r="EJ76" s="371">
        <f aca="true" t="shared" si="131" ref="EJ76:EJ98">_xlfn.COUNTIFS(AY76,"中学生
(ｵｰﾌﾟﾝ参加)",DA76,"0")</f>
        <v>0</v>
      </c>
      <c r="EK76" s="56" t="s">
        <v>723</v>
      </c>
    </row>
    <row r="77" spans="1:141" ht="54" customHeight="1">
      <c r="A77" s="37">
        <f>IF('JLA事務局用　※触らないで下さい'!$A$6="","",'JLA事務局用　※触らないで下さい'!$A$6)</f>
      </c>
      <c r="B77" s="171"/>
      <c r="C77" s="58">
        <f t="shared" si="80"/>
      </c>
      <c r="D77" s="58">
        <f t="shared" si="81"/>
      </c>
      <c r="E77" s="195">
        <f>'JLA事務局用　※触らないで下さい'!$B$6</f>
        <v>0</v>
      </c>
      <c r="F77" s="195">
        <f>'JLA事務局用　※触らないで下さい'!$C$6</f>
        <v>0</v>
      </c>
      <c r="G77" s="37" t="str">
        <f t="shared" si="82"/>
        <v>女</v>
      </c>
      <c r="H77" s="171" t="str">
        <f t="shared" si="83"/>
        <v>1900/01/00</v>
      </c>
      <c r="I77" s="37"/>
      <c r="J77" s="37">
        <f t="shared" si="84"/>
      </c>
      <c r="K77" s="37"/>
      <c r="L77" s="37"/>
      <c r="M77" s="57">
        <f t="shared" si="85"/>
      </c>
      <c r="N77" s="37" t="e">
        <f>JLA事務局用　※触らないで下さい!#REF!</f>
        <v>#REF!</v>
      </c>
      <c r="O77" s="37" t="e">
        <f>JLA事務局用　※触らないで下さい!#REF!</f>
        <v>#REF!</v>
      </c>
      <c r="P77" s="37"/>
      <c r="Q77" s="37"/>
      <c r="R77" s="37">
        <v>1</v>
      </c>
      <c r="S77" s="37" t="str">
        <f t="shared" si="65"/>
        <v>障害物ｽｲﾑ
200m</v>
      </c>
      <c r="T77" s="37" t="str">
        <f t="shared" si="86"/>
        <v>:.</v>
      </c>
      <c r="U77" s="37" t="str">
        <f t="shared" si="66"/>
        <v>ﾏﾈｷﾝｷｬﾘｰ
50m</v>
      </c>
      <c r="V77" s="37" t="str">
        <f t="shared" si="87"/>
        <v>:.</v>
      </c>
      <c r="W77" s="37" t="str">
        <f t="shared" si="67"/>
        <v>ﾚｽｷｭｰﾒﾄﾞﾚｰ100m</v>
      </c>
      <c r="X77" s="37" t="str">
        <f t="shared" si="88"/>
        <v>:.</v>
      </c>
      <c r="Y77" s="37" t="str">
        <f t="shared" si="68"/>
        <v>ﾏﾈｷﾝｷｬﾘｰ･
ｳｨｽﾞﾌｨﾝ
100m</v>
      </c>
      <c r="Z77" s="37" t="str">
        <f t="shared" si="89"/>
        <v>:.</v>
      </c>
      <c r="AA77" s="37" t="str">
        <f t="shared" si="69"/>
        <v>ﾏﾈｷﾝﾄｳ･
ｳｨｽﾞﾌｨﾝ
100m</v>
      </c>
      <c r="AB77" s="37" t="str">
        <f t="shared" si="90"/>
        <v>:.</v>
      </c>
      <c r="AC77" s="37" t="str">
        <f t="shared" si="70"/>
        <v>ｽｰﾊﾟｰﾗｲﾌｾｰﾊﾞｰ
200m</v>
      </c>
      <c r="AD77" s="37" t="str">
        <f t="shared" si="91"/>
        <v>:.</v>
      </c>
      <c r="AE77" s="37" t="e">
        <f>IF(AF77="","",#REF!)</f>
        <v>#REF!</v>
      </c>
      <c r="AF77" s="37" t="e">
        <f>IF(#REF!="","",#REF!)</f>
        <v>#REF!</v>
      </c>
      <c r="AG77" s="37"/>
      <c r="AH77" s="37"/>
      <c r="AI77" s="37"/>
      <c r="AJ77" s="37"/>
      <c r="AK77" s="37"/>
      <c r="AL77" s="37"/>
      <c r="AM77" s="37"/>
      <c r="AN77" s="57" t="s">
        <v>896</v>
      </c>
      <c r="AO77" s="219"/>
      <c r="AP77" s="220"/>
      <c r="AQ77" s="219"/>
      <c r="AR77" s="220"/>
      <c r="AS77" s="37" t="s">
        <v>28</v>
      </c>
      <c r="AT77" s="36"/>
      <c r="AU77" s="36"/>
      <c r="AV77" s="34"/>
      <c r="AW77" s="34"/>
      <c r="AX77" s="34"/>
      <c r="AY77" s="284"/>
      <c r="AZ77" s="37"/>
      <c r="BA77" s="34"/>
      <c r="BB77" s="34"/>
      <c r="BC77" s="35"/>
      <c r="BD77" s="37">
        <f>IF(BC77="","",DATEDIF(BC77,'様式 A-4（チーム情報・チームＰＲ）'!$G$2,"Y"))</f>
      </c>
      <c r="BE77" s="287"/>
      <c r="BF77" s="35"/>
      <c r="BG77" s="34"/>
      <c r="BH77" s="153"/>
      <c r="BI77" s="289"/>
      <c r="BJ77" s="309" t="s">
        <v>689</v>
      </c>
      <c r="BK77" s="290"/>
      <c r="BL77" s="309" t="s">
        <v>690</v>
      </c>
      <c r="BM77" s="291"/>
      <c r="BN77" s="289"/>
      <c r="BO77" s="309" t="s">
        <v>689</v>
      </c>
      <c r="BP77" s="290"/>
      <c r="BQ77" s="309" t="s">
        <v>690</v>
      </c>
      <c r="BR77" s="291"/>
      <c r="BS77" s="289"/>
      <c r="BT77" s="309" t="s">
        <v>689</v>
      </c>
      <c r="BU77" s="290"/>
      <c r="BV77" s="309" t="s">
        <v>690</v>
      </c>
      <c r="BW77" s="291"/>
      <c r="BX77" s="289"/>
      <c r="BY77" s="309" t="s">
        <v>689</v>
      </c>
      <c r="BZ77" s="290"/>
      <c r="CA77" s="309" t="s">
        <v>690</v>
      </c>
      <c r="CB77" s="291"/>
      <c r="CC77" s="289"/>
      <c r="CD77" s="309" t="s">
        <v>689</v>
      </c>
      <c r="CE77" s="290"/>
      <c r="CF77" s="309" t="s">
        <v>690</v>
      </c>
      <c r="CG77" s="291"/>
      <c r="CH77" s="289"/>
      <c r="CI77" s="309" t="s">
        <v>689</v>
      </c>
      <c r="CJ77" s="290"/>
      <c r="CK77" s="309" t="s">
        <v>690</v>
      </c>
      <c r="CL77" s="291"/>
      <c r="CM77" s="203"/>
      <c r="CN77" s="203"/>
      <c r="CO77" s="204"/>
      <c r="CP77" s="313" t="str">
        <f t="shared" si="73"/>
        <v>:.</v>
      </c>
      <c r="CQ77" s="313" t="str">
        <f t="shared" si="74"/>
        <v>:.</v>
      </c>
      <c r="CR77" s="313" t="str">
        <f t="shared" si="75"/>
        <v>:.</v>
      </c>
      <c r="CS77" s="313" t="str">
        <f t="shared" si="76"/>
        <v>:.</v>
      </c>
      <c r="CT77" s="313" t="str">
        <f t="shared" si="77"/>
        <v>:.</v>
      </c>
      <c r="CU77" s="313" t="str">
        <f t="shared" si="78"/>
        <v>:.</v>
      </c>
      <c r="CV77" s="314">
        <f t="shared" si="92"/>
        <v>1</v>
      </c>
      <c r="CW77" s="314">
        <f t="shared" si="95"/>
        <v>1</v>
      </c>
      <c r="CX77" s="314">
        <f t="shared" si="96"/>
        <v>1</v>
      </c>
      <c r="CY77" s="314">
        <f t="shared" si="97"/>
        <v>1</v>
      </c>
      <c r="CZ77" s="314">
        <f t="shared" si="98"/>
        <v>1</v>
      </c>
      <c r="DA77" s="314">
        <f t="shared" si="99"/>
        <v>1</v>
      </c>
      <c r="DB77" s="315">
        <f t="shared" si="93"/>
        <v>6</v>
      </c>
      <c r="DC77" s="37">
        <f t="shared" si="94"/>
        <v>0</v>
      </c>
      <c r="DD77" s="59">
        <f t="shared" si="100"/>
        <v>0</v>
      </c>
      <c r="DE77" s="59">
        <f t="shared" si="101"/>
        <v>0</v>
      </c>
      <c r="DG77" s="371">
        <f t="shared" si="102"/>
        <v>0</v>
      </c>
      <c r="DH77" s="371">
        <f t="shared" si="103"/>
        <v>0</v>
      </c>
      <c r="DI77" s="371">
        <f t="shared" si="104"/>
        <v>0</v>
      </c>
      <c r="DJ77" s="371">
        <f t="shared" si="105"/>
        <v>0</v>
      </c>
      <c r="DK77" s="371">
        <f t="shared" si="106"/>
        <v>0</v>
      </c>
      <c r="DL77" s="371">
        <f t="shared" si="107"/>
        <v>0</v>
      </c>
      <c r="DM77" s="371">
        <f t="shared" si="108"/>
        <v>0</v>
      </c>
      <c r="DN77" s="371">
        <f t="shared" si="109"/>
        <v>0</v>
      </c>
      <c r="DO77" s="371">
        <f t="shared" si="110"/>
        <v>0</v>
      </c>
      <c r="DP77" s="371">
        <f t="shared" si="111"/>
        <v>0</v>
      </c>
      <c r="DQ77" s="371">
        <f t="shared" si="112"/>
        <v>0</v>
      </c>
      <c r="DR77" s="371">
        <f t="shared" si="113"/>
        <v>0</v>
      </c>
      <c r="DS77" s="371">
        <f t="shared" si="114"/>
        <v>0</v>
      </c>
      <c r="DT77" s="371">
        <f t="shared" si="115"/>
        <v>0</v>
      </c>
      <c r="DU77" s="371">
        <f t="shared" si="116"/>
        <v>0</v>
      </c>
      <c r="DV77" s="371">
        <f t="shared" si="117"/>
        <v>0</v>
      </c>
      <c r="DW77" s="371">
        <f t="shared" si="118"/>
        <v>0</v>
      </c>
      <c r="DX77" s="371">
        <f t="shared" si="119"/>
        <v>0</v>
      </c>
      <c r="DY77" s="371">
        <f t="shared" si="120"/>
        <v>0</v>
      </c>
      <c r="DZ77" s="371">
        <f t="shared" si="121"/>
        <v>0</v>
      </c>
      <c r="EA77" s="371">
        <f t="shared" si="122"/>
        <v>0</v>
      </c>
      <c r="EB77" s="371">
        <f t="shared" si="123"/>
        <v>0</v>
      </c>
      <c r="EC77" s="371">
        <f t="shared" si="124"/>
        <v>0</v>
      </c>
      <c r="ED77" s="371">
        <f t="shared" si="125"/>
        <v>0</v>
      </c>
      <c r="EE77" s="371">
        <f t="shared" si="126"/>
        <v>0</v>
      </c>
      <c r="EF77" s="371">
        <f t="shared" si="127"/>
        <v>0</v>
      </c>
      <c r="EG77" s="371">
        <f t="shared" si="128"/>
        <v>0</v>
      </c>
      <c r="EH77" s="371">
        <f t="shared" si="129"/>
        <v>0</v>
      </c>
      <c r="EI77" s="371">
        <f t="shared" si="130"/>
        <v>0</v>
      </c>
      <c r="EJ77" s="371">
        <f t="shared" si="131"/>
        <v>0</v>
      </c>
      <c r="EK77" s="56" t="s">
        <v>724</v>
      </c>
    </row>
    <row r="78" spans="1:141" ht="54" customHeight="1">
      <c r="A78" s="37">
        <f>IF('JLA事務局用　※触らないで下さい'!$A$6="","",'JLA事務局用　※触らないで下さい'!$A$6)</f>
      </c>
      <c r="B78" s="171"/>
      <c r="C78" s="58">
        <f t="shared" si="80"/>
      </c>
      <c r="D78" s="58">
        <f t="shared" si="81"/>
      </c>
      <c r="E78" s="195">
        <f>'JLA事務局用　※触らないで下さい'!$B$6</f>
        <v>0</v>
      </c>
      <c r="F78" s="195">
        <f>'JLA事務局用　※触らないで下さい'!$C$6</f>
        <v>0</v>
      </c>
      <c r="G78" s="37" t="str">
        <f t="shared" si="82"/>
        <v>女</v>
      </c>
      <c r="H78" s="171" t="str">
        <f t="shared" si="83"/>
        <v>1900/01/00</v>
      </c>
      <c r="I78" s="37"/>
      <c r="J78" s="37">
        <f t="shared" si="84"/>
      </c>
      <c r="K78" s="37"/>
      <c r="L78" s="37"/>
      <c r="M78" s="57">
        <f t="shared" si="85"/>
      </c>
      <c r="N78" s="37" t="e">
        <f>JLA事務局用　※触らないで下さい!#REF!</f>
        <v>#REF!</v>
      </c>
      <c r="O78" s="37" t="e">
        <f>JLA事務局用　※触らないで下さい!#REF!</f>
        <v>#REF!</v>
      </c>
      <c r="P78" s="37"/>
      <c r="Q78" s="37"/>
      <c r="R78" s="37">
        <v>1</v>
      </c>
      <c r="S78" s="37" t="str">
        <f t="shared" si="65"/>
        <v>障害物ｽｲﾑ
200m</v>
      </c>
      <c r="T78" s="37" t="str">
        <f t="shared" si="86"/>
        <v>:.</v>
      </c>
      <c r="U78" s="37" t="str">
        <f t="shared" si="66"/>
        <v>ﾏﾈｷﾝｷｬﾘｰ
50m</v>
      </c>
      <c r="V78" s="37" t="str">
        <f t="shared" si="87"/>
        <v>:.</v>
      </c>
      <c r="W78" s="37" t="str">
        <f t="shared" si="67"/>
        <v>ﾚｽｷｭｰﾒﾄﾞﾚｰ100m</v>
      </c>
      <c r="X78" s="37" t="str">
        <f t="shared" si="88"/>
        <v>:.</v>
      </c>
      <c r="Y78" s="37" t="str">
        <f t="shared" si="68"/>
        <v>ﾏﾈｷﾝｷｬﾘｰ･
ｳｨｽﾞﾌｨﾝ
100m</v>
      </c>
      <c r="Z78" s="37" t="str">
        <f t="shared" si="89"/>
        <v>:.</v>
      </c>
      <c r="AA78" s="37" t="str">
        <f t="shared" si="69"/>
        <v>ﾏﾈｷﾝﾄｳ･
ｳｨｽﾞﾌｨﾝ
100m</v>
      </c>
      <c r="AB78" s="37" t="str">
        <f t="shared" si="90"/>
        <v>:.</v>
      </c>
      <c r="AC78" s="37" t="str">
        <f t="shared" si="70"/>
        <v>ｽｰﾊﾟｰﾗｲﾌｾｰﾊﾞｰ
200m</v>
      </c>
      <c r="AD78" s="37" t="str">
        <f t="shared" si="91"/>
        <v>:.</v>
      </c>
      <c r="AE78" s="37" t="e">
        <f>IF(AF78="","",#REF!)</f>
        <v>#REF!</v>
      </c>
      <c r="AF78" s="37" t="e">
        <f>IF(#REF!="","",#REF!)</f>
        <v>#REF!</v>
      </c>
      <c r="AG78" s="37"/>
      <c r="AH78" s="37"/>
      <c r="AI78" s="37"/>
      <c r="AJ78" s="37"/>
      <c r="AK78" s="37"/>
      <c r="AL78" s="37"/>
      <c r="AM78" s="37"/>
      <c r="AN78" s="57" t="s">
        <v>897</v>
      </c>
      <c r="AO78" s="219"/>
      <c r="AP78" s="220"/>
      <c r="AQ78" s="219"/>
      <c r="AR78" s="220"/>
      <c r="AS78" s="37" t="s">
        <v>28</v>
      </c>
      <c r="AT78" s="36"/>
      <c r="AU78" s="36"/>
      <c r="AV78" s="34"/>
      <c r="AW78" s="34"/>
      <c r="AX78" s="34"/>
      <c r="AY78" s="284"/>
      <c r="AZ78" s="37"/>
      <c r="BA78" s="34"/>
      <c r="BB78" s="34"/>
      <c r="BC78" s="35"/>
      <c r="BD78" s="37">
        <f>IF(BC78="","",DATEDIF(BC78,'様式 A-4（チーム情報・チームＰＲ）'!$G$2,"Y"))</f>
      </c>
      <c r="BE78" s="287"/>
      <c r="BF78" s="35"/>
      <c r="BG78" s="34"/>
      <c r="BH78" s="153"/>
      <c r="BI78" s="289"/>
      <c r="BJ78" s="309" t="s">
        <v>689</v>
      </c>
      <c r="BK78" s="290"/>
      <c r="BL78" s="309" t="s">
        <v>690</v>
      </c>
      <c r="BM78" s="291"/>
      <c r="BN78" s="289"/>
      <c r="BO78" s="309" t="s">
        <v>689</v>
      </c>
      <c r="BP78" s="290"/>
      <c r="BQ78" s="309" t="s">
        <v>690</v>
      </c>
      <c r="BR78" s="291"/>
      <c r="BS78" s="289"/>
      <c r="BT78" s="309" t="s">
        <v>689</v>
      </c>
      <c r="BU78" s="290"/>
      <c r="BV78" s="309" t="s">
        <v>690</v>
      </c>
      <c r="BW78" s="291"/>
      <c r="BX78" s="289"/>
      <c r="BY78" s="309" t="s">
        <v>689</v>
      </c>
      <c r="BZ78" s="290"/>
      <c r="CA78" s="309" t="s">
        <v>690</v>
      </c>
      <c r="CB78" s="291"/>
      <c r="CC78" s="289"/>
      <c r="CD78" s="309" t="s">
        <v>689</v>
      </c>
      <c r="CE78" s="290"/>
      <c r="CF78" s="309" t="s">
        <v>690</v>
      </c>
      <c r="CG78" s="291"/>
      <c r="CH78" s="289"/>
      <c r="CI78" s="309" t="s">
        <v>689</v>
      </c>
      <c r="CJ78" s="290"/>
      <c r="CK78" s="309" t="s">
        <v>690</v>
      </c>
      <c r="CL78" s="291"/>
      <c r="CM78" s="203"/>
      <c r="CN78" s="203"/>
      <c r="CO78" s="204"/>
      <c r="CP78" s="313" t="str">
        <f t="shared" si="73"/>
        <v>:.</v>
      </c>
      <c r="CQ78" s="313" t="str">
        <f t="shared" si="74"/>
        <v>:.</v>
      </c>
      <c r="CR78" s="313" t="str">
        <f t="shared" si="75"/>
        <v>:.</v>
      </c>
      <c r="CS78" s="313" t="str">
        <f t="shared" si="76"/>
        <v>:.</v>
      </c>
      <c r="CT78" s="313" t="str">
        <f t="shared" si="77"/>
        <v>:.</v>
      </c>
      <c r="CU78" s="313" t="str">
        <f t="shared" si="78"/>
        <v>:.</v>
      </c>
      <c r="CV78" s="314">
        <f t="shared" si="92"/>
        <v>1</v>
      </c>
      <c r="CW78" s="314">
        <f t="shared" si="95"/>
        <v>1</v>
      </c>
      <c r="CX78" s="314">
        <f t="shared" si="96"/>
        <v>1</v>
      </c>
      <c r="CY78" s="314">
        <f t="shared" si="97"/>
        <v>1</v>
      </c>
      <c r="CZ78" s="314">
        <f t="shared" si="98"/>
        <v>1</v>
      </c>
      <c r="DA78" s="314">
        <f t="shared" si="99"/>
        <v>1</v>
      </c>
      <c r="DB78" s="315">
        <f t="shared" si="93"/>
        <v>6</v>
      </c>
      <c r="DC78" s="37">
        <f t="shared" si="94"/>
        <v>0</v>
      </c>
      <c r="DD78" s="59">
        <f t="shared" si="100"/>
        <v>0</v>
      </c>
      <c r="DE78" s="59">
        <f t="shared" si="101"/>
        <v>0</v>
      </c>
      <c r="DG78" s="371">
        <f t="shared" si="102"/>
        <v>0</v>
      </c>
      <c r="DH78" s="371">
        <f t="shared" si="103"/>
        <v>0</v>
      </c>
      <c r="DI78" s="371">
        <f t="shared" si="104"/>
        <v>0</v>
      </c>
      <c r="DJ78" s="371">
        <f t="shared" si="105"/>
        <v>0</v>
      </c>
      <c r="DK78" s="371">
        <f t="shared" si="106"/>
        <v>0</v>
      </c>
      <c r="DL78" s="371">
        <f t="shared" si="107"/>
        <v>0</v>
      </c>
      <c r="DM78" s="371">
        <f t="shared" si="108"/>
        <v>0</v>
      </c>
      <c r="DN78" s="371">
        <f t="shared" si="109"/>
        <v>0</v>
      </c>
      <c r="DO78" s="371">
        <f t="shared" si="110"/>
        <v>0</v>
      </c>
      <c r="DP78" s="371">
        <f t="shared" si="111"/>
        <v>0</v>
      </c>
      <c r="DQ78" s="371">
        <f t="shared" si="112"/>
        <v>0</v>
      </c>
      <c r="DR78" s="371">
        <f t="shared" si="113"/>
        <v>0</v>
      </c>
      <c r="DS78" s="371">
        <f t="shared" si="114"/>
        <v>0</v>
      </c>
      <c r="DT78" s="371">
        <f t="shared" si="115"/>
        <v>0</v>
      </c>
      <c r="DU78" s="371">
        <f t="shared" si="116"/>
        <v>0</v>
      </c>
      <c r="DV78" s="371">
        <f t="shared" si="117"/>
        <v>0</v>
      </c>
      <c r="DW78" s="371">
        <f t="shared" si="118"/>
        <v>0</v>
      </c>
      <c r="DX78" s="371">
        <f t="shared" si="119"/>
        <v>0</v>
      </c>
      <c r="DY78" s="371">
        <f t="shared" si="120"/>
        <v>0</v>
      </c>
      <c r="DZ78" s="371">
        <f t="shared" si="121"/>
        <v>0</v>
      </c>
      <c r="EA78" s="371">
        <f t="shared" si="122"/>
        <v>0</v>
      </c>
      <c r="EB78" s="371">
        <f t="shared" si="123"/>
        <v>0</v>
      </c>
      <c r="EC78" s="371">
        <f t="shared" si="124"/>
        <v>0</v>
      </c>
      <c r="ED78" s="371">
        <f t="shared" si="125"/>
        <v>0</v>
      </c>
      <c r="EE78" s="371">
        <f t="shared" si="126"/>
        <v>0</v>
      </c>
      <c r="EF78" s="371">
        <f t="shared" si="127"/>
        <v>0</v>
      </c>
      <c r="EG78" s="371">
        <f t="shared" si="128"/>
        <v>0</v>
      </c>
      <c r="EH78" s="371">
        <f t="shared" si="129"/>
        <v>0</v>
      </c>
      <c r="EI78" s="371">
        <f t="shared" si="130"/>
        <v>0</v>
      </c>
      <c r="EJ78" s="371">
        <f t="shared" si="131"/>
        <v>0</v>
      </c>
      <c r="EK78" s="56" t="s">
        <v>725</v>
      </c>
    </row>
    <row r="79" spans="1:141" ht="54" customHeight="1">
      <c r="A79" s="37">
        <f>IF('JLA事務局用　※触らないで下さい'!$A$6="","",'JLA事務局用　※触らないで下さい'!$A$6)</f>
      </c>
      <c r="B79" s="171"/>
      <c r="C79" s="58">
        <f t="shared" si="80"/>
      </c>
      <c r="D79" s="58">
        <f t="shared" si="81"/>
      </c>
      <c r="E79" s="195">
        <f>'JLA事務局用　※触らないで下さい'!$B$6</f>
        <v>0</v>
      </c>
      <c r="F79" s="195">
        <f>'JLA事務局用　※触らないで下さい'!$C$6</f>
        <v>0</v>
      </c>
      <c r="G79" s="37" t="str">
        <f t="shared" si="82"/>
        <v>女</v>
      </c>
      <c r="H79" s="171" t="str">
        <f t="shared" si="83"/>
        <v>1900/01/00</v>
      </c>
      <c r="I79" s="37"/>
      <c r="J79" s="37">
        <f t="shared" si="84"/>
      </c>
      <c r="K79" s="37"/>
      <c r="L79" s="37"/>
      <c r="M79" s="57">
        <f t="shared" si="85"/>
      </c>
      <c r="N79" s="37" t="e">
        <f>JLA事務局用　※触らないで下さい!#REF!</f>
        <v>#REF!</v>
      </c>
      <c r="O79" s="37" t="e">
        <f>JLA事務局用　※触らないで下さい!#REF!</f>
        <v>#REF!</v>
      </c>
      <c r="P79" s="37"/>
      <c r="Q79" s="37"/>
      <c r="R79" s="37">
        <v>1</v>
      </c>
      <c r="S79" s="37" t="str">
        <f aca="true" t="shared" si="132" ref="S79:S98">IF(T79="","",$CP$7)</f>
        <v>障害物ｽｲﾑ
200m</v>
      </c>
      <c r="T79" s="37" t="str">
        <f t="shared" si="86"/>
        <v>:.</v>
      </c>
      <c r="U79" s="37" t="str">
        <f aca="true" t="shared" si="133" ref="U79:U98">IF(V79="","",$CQ$7)</f>
        <v>ﾏﾈｷﾝｷｬﾘｰ
50m</v>
      </c>
      <c r="V79" s="37" t="str">
        <f t="shared" si="87"/>
        <v>:.</v>
      </c>
      <c r="W79" s="37" t="str">
        <f aca="true" t="shared" si="134" ref="W79:W98">IF(X79="","",$CR$7)</f>
        <v>ﾚｽｷｭｰﾒﾄﾞﾚｰ100m</v>
      </c>
      <c r="X79" s="37" t="str">
        <f t="shared" si="88"/>
        <v>:.</v>
      </c>
      <c r="Y79" s="37" t="str">
        <f aca="true" t="shared" si="135" ref="Y79:Y98">IF(Z79="","",$CS$7)</f>
        <v>ﾏﾈｷﾝｷｬﾘｰ･
ｳｨｽﾞﾌｨﾝ
100m</v>
      </c>
      <c r="Z79" s="37" t="str">
        <f t="shared" si="89"/>
        <v>:.</v>
      </c>
      <c r="AA79" s="37" t="str">
        <f aca="true" t="shared" si="136" ref="AA79:AA98">IF(AB79="","",$CT$7)</f>
        <v>ﾏﾈｷﾝﾄｳ･
ｳｨｽﾞﾌｨﾝ
100m</v>
      </c>
      <c r="AB79" s="37" t="str">
        <f t="shared" si="90"/>
        <v>:.</v>
      </c>
      <c r="AC79" s="37" t="str">
        <f aca="true" t="shared" si="137" ref="AC79:AC98">IF(AD79="","",$CU$7)</f>
        <v>ｽｰﾊﾟｰﾗｲﾌｾｰﾊﾞｰ
200m</v>
      </c>
      <c r="AD79" s="37" t="str">
        <f t="shared" si="91"/>
        <v>:.</v>
      </c>
      <c r="AE79" s="37" t="e">
        <f>IF(AF79="","",#REF!)</f>
        <v>#REF!</v>
      </c>
      <c r="AF79" s="37" t="e">
        <f>IF(#REF!="","",#REF!)</f>
        <v>#REF!</v>
      </c>
      <c r="AG79" s="37"/>
      <c r="AH79" s="37"/>
      <c r="AI79" s="37"/>
      <c r="AJ79" s="37"/>
      <c r="AK79" s="37"/>
      <c r="AL79" s="37"/>
      <c r="AM79" s="37"/>
      <c r="AN79" s="57" t="s">
        <v>898</v>
      </c>
      <c r="AO79" s="219"/>
      <c r="AP79" s="220"/>
      <c r="AQ79" s="219"/>
      <c r="AR79" s="220"/>
      <c r="AS79" s="37" t="s">
        <v>28</v>
      </c>
      <c r="AT79" s="36"/>
      <c r="AU79" s="36"/>
      <c r="AV79" s="34"/>
      <c r="AW79" s="34"/>
      <c r="AX79" s="34"/>
      <c r="AY79" s="284"/>
      <c r="AZ79" s="37"/>
      <c r="BA79" s="34"/>
      <c r="BB79" s="34"/>
      <c r="BC79" s="35"/>
      <c r="BD79" s="37">
        <f>IF(BC79="","",DATEDIF(BC79,'様式 A-4（チーム情報・チームＰＲ）'!$G$2,"Y"))</f>
      </c>
      <c r="BE79" s="287"/>
      <c r="BF79" s="35"/>
      <c r="BG79" s="34"/>
      <c r="BH79" s="153"/>
      <c r="BI79" s="289"/>
      <c r="BJ79" s="309" t="s">
        <v>689</v>
      </c>
      <c r="BK79" s="290"/>
      <c r="BL79" s="309" t="s">
        <v>690</v>
      </c>
      <c r="BM79" s="291"/>
      <c r="BN79" s="289"/>
      <c r="BO79" s="309" t="s">
        <v>689</v>
      </c>
      <c r="BP79" s="290"/>
      <c r="BQ79" s="309" t="s">
        <v>690</v>
      </c>
      <c r="BR79" s="291"/>
      <c r="BS79" s="289"/>
      <c r="BT79" s="309" t="s">
        <v>689</v>
      </c>
      <c r="BU79" s="290"/>
      <c r="BV79" s="309" t="s">
        <v>690</v>
      </c>
      <c r="BW79" s="291"/>
      <c r="BX79" s="289"/>
      <c r="BY79" s="309" t="s">
        <v>689</v>
      </c>
      <c r="BZ79" s="290"/>
      <c r="CA79" s="309" t="s">
        <v>690</v>
      </c>
      <c r="CB79" s="291"/>
      <c r="CC79" s="289"/>
      <c r="CD79" s="309" t="s">
        <v>689</v>
      </c>
      <c r="CE79" s="290"/>
      <c r="CF79" s="309" t="s">
        <v>690</v>
      </c>
      <c r="CG79" s="291"/>
      <c r="CH79" s="289"/>
      <c r="CI79" s="309" t="s">
        <v>689</v>
      </c>
      <c r="CJ79" s="290"/>
      <c r="CK79" s="309" t="s">
        <v>690</v>
      </c>
      <c r="CL79" s="291"/>
      <c r="CM79" s="203"/>
      <c r="CN79" s="203"/>
      <c r="CO79" s="204"/>
      <c r="CP79" s="313" t="str">
        <f t="shared" si="73"/>
        <v>:.</v>
      </c>
      <c r="CQ79" s="313" t="str">
        <f t="shared" si="74"/>
        <v>:.</v>
      </c>
      <c r="CR79" s="313" t="str">
        <f t="shared" si="75"/>
        <v>:.</v>
      </c>
      <c r="CS79" s="313" t="str">
        <f t="shared" si="76"/>
        <v>:.</v>
      </c>
      <c r="CT79" s="313" t="str">
        <f t="shared" si="77"/>
        <v>:.</v>
      </c>
      <c r="CU79" s="313" t="str">
        <f t="shared" si="78"/>
        <v>:.</v>
      </c>
      <c r="CV79" s="314">
        <f t="shared" si="92"/>
        <v>1</v>
      </c>
      <c r="CW79" s="314">
        <f t="shared" si="95"/>
        <v>1</v>
      </c>
      <c r="CX79" s="314">
        <f t="shared" si="96"/>
        <v>1</v>
      </c>
      <c r="CY79" s="314">
        <f t="shared" si="97"/>
        <v>1</v>
      </c>
      <c r="CZ79" s="314">
        <f t="shared" si="98"/>
        <v>1</v>
      </c>
      <c r="DA79" s="314">
        <f t="shared" si="99"/>
        <v>1</v>
      </c>
      <c r="DB79" s="315">
        <f t="shared" si="93"/>
        <v>6</v>
      </c>
      <c r="DC79" s="37">
        <f t="shared" si="94"/>
        <v>0</v>
      </c>
      <c r="DD79" s="59">
        <f t="shared" si="100"/>
        <v>0</v>
      </c>
      <c r="DE79" s="59">
        <f t="shared" si="101"/>
        <v>0</v>
      </c>
      <c r="DG79" s="371">
        <f t="shared" si="102"/>
        <v>0</v>
      </c>
      <c r="DH79" s="371">
        <f t="shared" si="103"/>
        <v>0</v>
      </c>
      <c r="DI79" s="371">
        <f t="shared" si="104"/>
        <v>0</v>
      </c>
      <c r="DJ79" s="371">
        <f t="shared" si="105"/>
        <v>0</v>
      </c>
      <c r="DK79" s="371">
        <f t="shared" si="106"/>
        <v>0</v>
      </c>
      <c r="DL79" s="371">
        <f t="shared" si="107"/>
        <v>0</v>
      </c>
      <c r="DM79" s="371">
        <f t="shared" si="108"/>
        <v>0</v>
      </c>
      <c r="DN79" s="371">
        <f t="shared" si="109"/>
        <v>0</v>
      </c>
      <c r="DO79" s="371">
        <f t="shared" si="110"/>
        <v>0</v>
      </c>
      <c r="DP79" s="371">
        <f t="shared" si="111"/>
        <v>0</v>
      </c>
      <c r="DQ79" s="371">
        <f t="shared" si="112"/>
        <v>0</v>
      </c>
      <c r="DR79" s="371">
        <f t="shared" si="113"/>
        <v>0</v>
      </c>
      <c r="DS79" s="371">
        <f t="shared" si="114"/>
        <v>0</v>
      </c>
      <c r="DT79" s="371">
        <f t="shared" si="115"/>
        <v>0</v>
      </c>
      <c r="DU79" s="371">
        <f t="shared" si="116"/>
        <v>0</v>
      </c>
      <c r="DV79" s="371">
        <f t="shared" si="117"/>
        <v>0</v>
      </c>
      <c r="DW79" s="371">
        <f t="shared" si="118"/>
        <v>0</v>
      </c>
      <c r="DX79" s="371">
        <f t="shared" si="119"/>
        <v>0</v>
      </c>
      <c r="DY79" s="371">
        <f t="shared" si="120"/>
        <v>0</v>
      </c>
      <c r="DZ79" s="371">
        <f t="shared" si="121"/>
        <v>0</v>
      </c>
      <c r="EA79" s="371">
        <f t="shared" si="122"/>
        <v>0</v>
      </c>
      <c r="EB79" s="371">
        <f t="shared" si="123"/>
        <v>0</v>
      </c>
      <c r="EC79" s="371">
        <f t="shared" si="124"/>
        <v>0</v>
      </c>
      <c r="ED79" s="371">
        <f t="shared" si="125"/>
        <v>0</v>
      </c>
      <c r="EE79" s="371">
        <f t="shared" si="126"/>
        <v>0</v>
      </c>
      <c r="EF79" s="371">
        <f t="shared" si="127"/>
        <v>0</v>
      </c>
      <c r="EG79" s="371">
        <f t="shared" si="128"/>
        <v>0</v>
      </c>
      <c r="EH79" s="371">
        <f t="shared" si="129"/>
        <v>0</v>
      </c>
      <c r="EI79" s="371">
        <f t="shared" si="130"/>
        <v>0</v>
      </c>
      <c r="EJ79" s="371">
        <f t="shared" si="131"/>
        <v>0</v>
      </c>
      <c r="EK79" s="56" t="s">
        <v>726</v>
      </c>
    </row>
    <row r="80" spans="1:141" ht="54" customHeight="1">
      <c r="A80" s="37">
        <f>IF('JLA事務局用　※触らないで下さい'!$A$6="","",'JLA事務局用　※触らないで下さい'!$A$6)</f>
      </c>
      <c r="B80" s="171"/>
      <c r="C80" s="58">
        <f t="shared" si="80"/>
      </c>
      <c r="D80" s="58">
        <f t="shared" si="81"/>
      </c>
      <c r="E80" s="195">
        <f>'JLA事務局用　※触らないで下さい'!$B$6</f>
        <v>0</v>
      </c>
      <c r="F80" s="195">
        <f>'JLA事務局用　※触らないで下さい'!$C$6</f>
        <v>0</v>
      </c>
      <c r="G80" s="37" t="str">
        <f t="shared" si="82"/>
        <v>女</v>
      </c>
      <c r="H80" s="171" t="str">
        <f t="shared" si="83"/>
        <v>1900/01/00</v>
      </c>
      <c r="I80" s="37"/>
      <c r="J80" s="37">
        <f t="shared" si="84"/>
      </c>
      <c r="K80" s="37"/>
      <c r="L80" s="37"/>
      <c r="M80" s="57">
        <f t="shared" si="85"/>
      </c>
      <c r="N80" s="37" t="e">
        <f>JLA事務局用　※触らないで下さい!#REF!</f>
        <v>#REF!</v>
      </c>
      <c r="O80" s="37" t="e">
        <f>JLA事務局用　※触らないで下さい!#REF!</f>
        <v>#REF!</v>
      </c>
      <c r="P80" s="37"/>
      <c r="Q80" s="37"/>
      <c r="R80" s="37">
        <v>1</v>
      </c>
      <c r="S80" s="37" t="str">
        <f t="shared" si="132"/>
        <v>障害物ｽｲﾑ
200m</v>
      </c>
      <c r="T80" s="37" t="str">
        <f t="shared" si="86"/>
        <v>:.</v>
      </c>
      <c r="U80" s="37" t="str">
        <f t="shared" si="133"/>
        <v>ﾏﾈｷﾝｷｬﾘｰ
50m</v>
      </c>
      <c r="V80" s="37" t="str">
        <f t="shared" si="87"/>
        <v>:.</v>
      </c>
      <c r="W80" s="37" t="str">
        <f t="shared" si="134"/>
        <v>ﾚｽｷｭｰﾒﾄﾞﾚｰ100m</v>
      </c>
      <c r="X80" s="37" t="str">
        <f t="shared" si="88"/>
        <v>:.</v>
      </c>
      <c r="Y80" s="37" t="str">
        <f t="shared" si="135"/>
        <v>ﾏﾈｷﾝｷｬﾘｰ･
ｳｨｽﾞﾌｨﾝ
100m</v>
      </c>
      <c r="Z80" s="37" t="str">
        <f t="shared" si="89"/>
        <v>:.</v>
      </c>
      <c r="AA80" s="37" t="str">
        <f t="shared" si="136"/>
        <v>ﾏﾈｷﾝﾄｳ･
ｳｨｽﾞﾌｨﾝ
100m</v>
      </c>
      <c r="AB80" s="37" t="str">
        <f t="shared" si="90"/>
        <v>:.</v>
      </c>
      <c r="AC80" s="37" t="str">
        <f t="shared" si="137"/>
        <v>ｽｰﾊﾟｰﾗｲﾌｾｰﾊﾞｰ
200m</v>
      </c>
      <c r="AD80" s="37" t="str">
        <f t="shared" si="91"/>
        <v>:.</v>
      </c>
      <c r="AE80" s="37" t="e">
        <f>IF(AF80="","",#REF!)</f>
        <v>#REF!</v>
      </c>
      <c r="AF80" s="37" t="e">
        <f>IF(#REF!="","",#REF!)</f>
        <v>#REF!</v>
      </c>
      <c r="AG80" s="37"/>
      <c r="AH80" s="37"/>
      <c r="AI80" s="37"/>
      <c r="AJ80" s="37"/>
      <c r="AK80" s="37"/>
      <c r="AL80" s="37"/>
      <c r="AM80" s="37"/>
      <c r="AN80" s="57" t="s">
        <v>899</v>
      </c>
      <c r="AO80" s="219"/>
      <c r="AP80" s="220"/>
      <c r="AQ80" s="219"/>
      <c r="AR80" s="220"/>
      <c r="AS80" s="37" t="s">
        <v>28</v>
      </c>
      <c r="AT80" s="36"/>
      <c r="AU80" s="36"/>
      <c r="AV80" s="34"/>
      <c r="AW80" s="34"/>
      <c r="AX80" s="34"/>
      <c r="AY80" s="284"/>
      <c r="AZ80" s="37"/>
      <c r="BA80" s="34"/>
      <c r="BB80" s="34"/>
      <c r="BC80" s="35"/>
      <c r="BD80" s="37">
        <f>IF(BC80="","",DATEDIF(BC80,'様式 A-4（チーム情報・チームＰＲ）'!$G$2,"Y"))</f>
      </c>
      <c r="BE80" s="287"/>
      <c r="BF80" s="35"/>
      <c r="BG80" s="34"/>
      <c r="BH80" s="153"/>
      <c r="BI80" s="289"/>
      <c r="BJ80" s="309" t="s">
        <v>689</v>
      </c>
      <c r="BK80" s="290"/>
      <c r="BL80" s="309" t="s">
        <v>690</v>
      </c>
      <c r="BM80" s="291"/>
      <c r="BN80" s="289"/>
      <c r="BO80" s="309" t="s">
        <v>689</v>
      </c>
      <c r="BP80" s="290"/>
      <c r="BQ80" s="309" t="s">
        <v>690</v>
      </c>
      <c r="BR80" s="291"/>
      <c r="BS80" s="289"/>
      <c r="BT80" s="309" t="s">
        <v>689</v>
      </c>
      <c r="BU80" s="290"/>
      <c r="BV80" s="309" t="s">
        <v>690</v>
      </c>
      <c r="BW80" s="291"/>
      <c r="BX80" s="289"/>
      <c r="BY80" s="309" t="s">
        <v>689</v>
      </c>
      <c r="BZ80" s="290"/>
      <c r="CA80" s="309" t="s">
        <v>690</v>
      </c>
      <c r="CB80" s="291"/>
      <c r="CC80" s="289"/>
      <c r="CD80" s="309" t="s">
        <v>689</v>
      </c>
      <c r="CE80" s="290"/>
      <c r="CF80" s="309" t="s">
        <v>690</v>
      </c>
      <c r="CG80" s="291"/>
      <c r="CH80" s="289"/>
      <c r="CI80" s="309" t="s">
        <v>689</v>
      </c>
      <c r="CJ80" s="290"/>
      <c r="CK80" s="309" t="s">
        <v>690</v>
      </c>
      <c r="CL80" s="291"/>
      <c r="CM80" s="203"/>
      <c r="CN80" s="203"/>
      <c r="CO80" s="204"/>
      <c r="CP80" s="313" t="str">
        <f t="shared" si="73"/>
        <v>:.</v>
      </c>
      <c r="CQ80" s="313" t="str">
        <f t="shared" si="74"/>
        <v>:.</v>
      </c>
      <c r="CR80" s="313" t="str">
        <f t="shared" si="75"/>
        <v>:.</v>
      </c>
      <c r="CS80" s="313" t="str">
        <f t="shared" si="76"/>
        <v>:.</v>
      </c>
      <c r="CT80" s="313" t="str">
        <f t="shared" si="77"/>
        <v>:.</v>
      </c>
      <c r="CU80" s="313" t="str">
        <f t="shared" si="78"/>
        <v>:.</v>
      </c>
      <c r="CV80" s="314">
        <f t="shared" si="92"/>
        <v>1</v>
      </c>
      <c r="CW80" s="314">
        <f t="shared" si="95"/>
        <v>1</v>
      </c>
      <c r="CX80" s="314">
        <f t="shared" si="96"/>
        <v>1</v>
      </c>
      <c r="CY80" s="314">
        <f t="shared" si="97"/>
        <v>1</v>
      </c>
      <c r="CZ80" s="314">
        <f t="shared" si="98"/>
        <v>1</v>
      </c>
      <c r="DA80" s="314">
        <f t="shared" si="99"/>
        <v>1</v>
      </c>
      <c r="DB80" s="315">
        <f t="shared" si="93"/>
        <v>6</v>
      </c>
      <c r="DC80" s="37">
        <f t="shared" si="94"/>
        <v>0</v>
      </c>
      <c r="DD80" s="59">
        <f t="shared" si="100"/>
        <v>0</v>
      </c>
      <c r="DE80" s="59">
        <f t="shared" si="101"/>
        <v>0</v>
      </c>
      <c r="DG80" s="371">
        <f t="shared" si="102"/>
        <v>0</v>
      </c>
      <c r="DH80" s="371">
        <f t="shared" si="103"/>
        <v>0</v>
      </c>
      <c r="DI80" s="371">
        <f t="shared" si="104"/>
        <v>0</v>
      </c>
      <c r="DJ80" s="371">
        <f t="shared" si="105"/>
        <v>0</v>
      </c>
      <c r="DK80" s="371">
        <f t="shared" si="106"/>
        <v>0</v>
      </c>
      <c r="DL80" s="371">
        <f t="shared" si="107"/>
        <v>0</v>
      </c>
      <c r="DM80" s="371">
        <f t="shared" si="108"/>
        <v>0</v>
      </c>
      <c r="DN80" s="371">
        <f t="shared" si="109"/>
        <v>0</v>
      </c>
      <c r="DO80" s="371">
        <f t="shared" si="110"/>
        <v>0</v>
      </c>
      <c r="DP80" s="371">
        <f t="shared" si="111"/>
        <v>0</v>
      </c>
      <c r="DQ80" s="371">
        <f t="shared" si="112"/>
        <v>0</v>
      </c>
      <c r="DR80" s="371">
        <f t="shared" si="113"/>
        <v>0</v>
      </c>
      <c r="DS80" s="371">
        <f t="shared" si="114"/>
        <v>0</v>
      </c>
      <c r="DT80" s="371">
        <f t="shared" si="115"/>
        <v>0</v>
      </c>
      <c r="DU80" s="371">
        <f t="shared" si="116"/>
        <v>0</v>
      </c>
      <c r="DV80" s="371">
        <f t="shared" si="117"/>
        <v>0</v>
      </c>
      <c r="DW80" s="371">
        <f t="shared" si="118"/>
        <v>0</v>
      </c>
      <c r="DX80" s="371">
        <f t="shared" si="119"/>
        <v>0</v>
      </c>
      <c r="DY80" s="371">
        <f t="shared" si="120"/>
        <v>0</v>
      </c>
      <c r="DZ80" s="371">
        <f t="shared" si="121"/>
        <v>0</v>
      </c>
      <c r="EA80" s="371">
        <f t="shared" si="122"/>
        <v>0</v>
      </c>
      <c r="EB80" s="371">
        <f t="shared" si="123"/>
        <v>0</v>
      </c>
      <c r="EC80" s="371">
        <f t="shared" si="124"/>
        <v>0</v>
      </c>
      <c r="ED80" s="371">
        <f t="shared" si="125"/>
        <v>0</v>
      </c>
      <c r="EE80" s="371">
        <f t="shared" si="126"/>
        <v>0</v>
      </c>
      <c r="EF80" s="371">
        <f t="shared" si="127"/>
        <v>0</v>
      </c>
      <c r="EG80" s="371">
        <f t="shared" si="128"/>
        <v>0</v>
      </c>
      <c r="EH80" s="371">
        <f t="shared" si="129"/>
        <v>0</v>
      </c>
      <c r="EI80" s="371">
        <f t="shared" si="130"/>
        <v>0</v>
      </c>
      <c r="EJ80" s="371">
        <f t="shared" si="131"/>
        <v>0</v>
      </c>
      <c r="EK80" s="56" t="s">
        <v>727</v>
      </c>
    </row>
    <row r="81" spans="1:141" ht="54" customHeight="1">
      <c r="A81" s="37">
        <f>IF('JLA事務局用　※触らないで下さい'!$A$6="","",'JLA事務局用　※触らないで下さい'!$A$6)</f>
      </c>
      <c r="B81" s="171"/>
      <c r="C81" s="58">
        <f t="shared" si="80"/>
      </c>
      <c r="D81" s="58">
        <f t="shared" si="81"/>
      </c>
      <c r="E81" s="195">
        <f>'JLA事務局用　※触らないで下さい'!$B$6</f>
        <v>0</v>
      </c>
      <c r="F81" s="195">
        <f>'JLA事務局用　※触らないで下さい'!$C$6</f>
        <v>0</v>
      </c>
      <c r="G81" s="37" t="str">
        <f t="shared" si="82"/>
        <v>女</v>
      </c>
      <c r="H81" s="171" t="str">
        <f t="shared" si="83"/>
        <v>1900/01/00</v>
      </c>
      <c r="I81" s="37"/>
      <c r="J81" s="37">
        <f t="shared" si="84"/>
      </c>
      <c r="K81" s="37"/>
      <c r="L81" s="37"/>
      <c r="M81" s="57">
        <f t="shared" si="85"/>
      </c>
      <c r="N81" s="37" t="e">
        <f>JLA事務局用　※触らないで下さい!#REF!</f>
        <v>#REF!</v>
      </c>
      <c r="O81" s="37" t="e">
        <f>JLA事務局用　※触らないで下さい!#REF!</f>
        <v>#REF!</v>
      </c>
      <c r="P81" s="37"/>
      <c r="Q81" s="37"/>
      <c r="R81" s="37">
        <v>1</v>
      </c>
      <c r="S81" s="37" t="str">
        <f t="shared" si="132"/>
        <v>障害物ｽｲﾑ
200m</v>
      </c>
      <c r="T81" s="37" t="str">
        <f t="shared" si="86"/>
        <v>:.</v>
      </c>
      <c r="U81" s="37" t="str">
        <f t="shared" si="133"/>
        <v>ﾏﾈｷﾝｷｬﾘｰ
50m</v>
      </c>
      <c r="V81" s="37" t="str">
        <f t="shared" si="87"/>
        <v>:.</v>
      </c>
      <c r="W81" s="37" t="str">
        <f t="shared" si="134"/>
        <v>ﾚｽｷｭｰﾒﾄﾞﾚｰ100m</v>
      </c>
      <c r="X81" s="37" t="str">
        <f t="shared" si="88"/>
        <v>:.</v>
      </c>
      <c r="Y81" s="37" t="str">
        <f t="shared" si="135"/>
        <v>ﾏﾈｷﾝｷｬﾘｰ･
ｳｨｽﾞﾌｨﾝ
100m</v>
      </c>
      <c r="Z81" s="37" t="str">
        <f t="shared" si="89"/>
        <v>:.</v>
      </c>
      <c r="AA81" s="37" t="str">
        <f t="shared" si="136"/>
        <v>ﾏﾈｷﾝﾄｳ･
ｳｨｽﾞﾌｨﾝ
100m</v>
      </c>
      <c r="AB81" s="37" t="str">
        <f t="shared" si="90"/>
        <v>:.</v>
      </c>
      <c r="AC81" s="37" t="str">
        <f t="shared" si="137"/>
        <v>ｽｰﾊﾟｰﾗｲﾌｾｰﾊﾞｰ
200m</v>
      </c>
      <c r="AD81" s="37" t="str">
        <f t="shared" si="91"/>
        <v>:.</v>
      </c>
      <c r="AE81" s="37" t="e">
        <f>IF(AF81="","",#REF!)</f>
        <v>#REF!</v>
      </c>
      <c r="AF81" s="37" t="e">
        <f>IF(#REF!="","",#REF!)</f>
        <v>#REF!</v>
      </c>
      <c r="AG81" s="37"/>
      <c r="AH81" s="37"/>
      <c r="AI81" s="37"/>
      <c r="AJ81" s="37"/>
      <c r="AK81" s="37"/>
      <c r="AL81" s="37"/>
      <c r="AM81" s="37"/>
      <c r="AN81" s="57" t="s">
        <v>900</v>
      </c>
      <c r="AO81" s="219"/>
      <c r="AP81" s="220"/>
      <c r="AQ81" s="219"/>
      <c r="AR81" s="220"/>
      <c r="AS81" s="37" t="s">
        <v>28</v>
      </c>
      <c r="AT81" s="36"/>
      <c r="AU81" s="36"/>
      <c r="AV81" s="34"/>
      <c r="AW81" s="34"/>
      <c r="AX81" s="34"/>
      <c r="AY81" s="284"/>
      <c r="AZ81" s="37"/>
      <c r="BA81" s="34"/>
      <c r="BB81" s="34"/>
      <c r="BC81" s="35"/>
      <c r="BD81" s="37">
        <f>IF(BC81="","",DATEDIF(BC81,'様式 A-4（チーム情報・チームＰＲ）'!$G$2,"Y"))</f>
      </c>
      <c r="BE81" s="287"/>
      <c r="BF81" s="35"/>
      <c r="BG81" s="34"/>
      <c r="BH81" s="153"/>
      <c r="BI81" s="289"/>
      <c r="BJ81" s="309" t="s">
        <v>689</v>
      </c>
      <c r="BK81" s="290"/>
      <c r="BL81" s="309" t="s">
        <v>690</v>
      </c>
      <c r="BM81" s="291"/>
      <c r="BN81" s="289"/>
      <c r="BO81" s="309" t="s">
        <v>689</v>
      </c>
      <c r="BP81" s="290"/>
      <c r="BQ81" s="309" t="s">
        <v>690</v>
      </c>
      <c r="BR81" s="291"/>
      <c r="BS81" s="289"/>
      <c r="BT81" s="309" t="s">
        <v>689</v>
      </c>
      <c r="BU81" s="290"/>
      <c r="BV81" s="309" t="s">
        <v>690</v>
      </c>
      <c r="BW81" s="291"/>
      <c r="BX81" s="289"/>
      <c r="BY81" s="309" t="s">
        <v>689</v>
      </c>
      <c r="BZ81" s="290"/>
      <c r="CA81" s="309" t="s">
        <v>690</v>
      </c>
      <c r="CB81" s="291"/>
      <c r="CC81" s="289"/>
      <c r="CD81" s="309" t="s">
        <v>689</v>
      </c>
      <c r="CE81" s="290"/>
      <c r="CF81" s="309" t="s">
        <v>690</v>
      </c>
      <c r="CG81" s="291"/>
      <c r="CH81" s="289"/>
      <c r="CI81" s="309" t="s">
        <v>689</v>
      </c>
      <c r="CJ81" s="290"/>
      <c r="CK81" s="309" t="s">
        <v>690</v>
      </c>
      <c r="CL81" s="291"/>
      <c r="CM81" s="203"/>
      <c r="CN81" s="203"/>
      <c r="CO81" s="204"/>
      <c r="CP81" s="313" t="str">
        <f aca="true" t="shared" si="138" ref="CP81:CP98">BI81&amp;":"&amp;BK81&amp;"."&amp;BM81</f>
        <v>:.</v>
      </c>
      <c r="CQ81" s="313" t="str">
        <f aca="true" t="shared" si="139" ref="CQ81:CQ98">BN81&amp;":"&amp;BP81&amp;"."&amp;BR81</f>
        <v>:.</v>
      </c>
      <c r="CR81" s="313" t="str">
        <f aca="true" t="shared" si="140" ref="CR81:CR98">BS81&amp;":"&amp;BU81&amp;"."&amp;BW81</f>
        <v>:.</v>
      </c>
      <c r="CS81" s="313" t="str">
        <f aca="true" t="shared" si="141" ref="CS81:CS98">BX81&amp;":"&amp;BZ81&amp;"."&amp;CB81</f>
        <v>:.</v>
      </c>
      <c r="CT81" s="313" t="str">
        <f aca="true" t="shared" si="142" ref="CT81:CT98">CC81&amp;":"&amp;CE81&amp;"."&amp;CG81</f>
        <v>:.</v>
      </c>
      <c r="CU81" s="313" t="str">
        <f aca="true" t="shared" si="143" ref="CU81:CU98">CH81&amp;":"&amp;CJ81&amp;"."&amp;CL81</f>
        <v>:.</v>
      </c>
      <c r="CV81" s="314">
        <f t="shared" si="92"/>
        <v>1</v>
      </c>
      <c r="CW81" s="314">
        <f t="shared" si="95"/>
        <v>1</v>
      </c>
      <c r="CX81" s="314">
        <f t="shared" si="96"/>
        <v>1</v>
      </c>
      <c r="CY81" s="314">
        <f t="shared" si="97"/>
        <v>1</v>
      </c>
      <c r="CZ81" s="314">
        <f t="shared" si="98"/>
        <v>1</v>
      </c>
      <c r="DA81" s="314">
        <f t="shared" si="99"/>
        <v>1</v>
      </c>
      <c r="DB81" s="315">
        <f t="shared" si="93"/>
        <v>6</v>
      </c>
      <c r="DC81" s="37">
        <f t="shared" si="94"/>
        <v>0</v>
      </c>
      <c r="DD81" s="59">
        <f t="shared" si="100"/>
        <v>0</v>
      </c>
      <c r="DE81" s="59">
        <f t="shared" si="101"/>
        <v>0</v>
      </c>
      <c r="DG81" s="371">
        <f t="shared" si="102"/>
        <v>0</v>
      </c>
      <c r="DH81" s="371">
        <f t="shared" si="103"/>
        <v>0</v>
      </c>
      <c r="DI81" s="371">
        <f t="shared" si="104"/>
        <v>0</v>
      </c>
      <c r="DJ81" s="371">
        <f t="shared" si="105"/>
        <v>0</v>
      </c>
      <c r="DK81" s="371">
        <f t="shared" si="106"/>
        <v>0</v>
      </c>
      <c r="DL81" s="371">
        <f t="shared" si="107"/>
        <v>0</v>
      </c>
      <c r="DM81" s="371">
        <f t="shared" si="108"/>
        <v>0</v>
      </c>
      <c r="DN81" s="371">
        <f t="shared" si="109"/>
        <v>0</v>
      </c>
      <c r="DO81" s="371">
        <f t="shared" si="110"/>
        <v>0</v>
      </c>
      <c r="DP81" s="371">
        <f t="shared" si="111"/>
        <v>0</v>
      </c>
      <c r="DQ81" s="371">
        <f t="shared" si="112"/>
        <v>0</v>
      </c>
      <c r="DR81" s="371">
        <f t="shared" si="113"/>
        <v>0</v>
      </c>
      <c r="DS81" s="371">
        <f t="shared" si="114"/>
        <v>0</v>
      </c>
      <c r="DT81" s="371">
        <f t="shared" si="115"/>
        <v>0</v>
      </c>
      <c r="DU81" s="371">
        <f t="shared" si="116"/>
        <v>0</v>
      </c>
      <c r="DV81" s="371">
        <f t="shared" si="117"/>
        <v>0</v>
      </c>
      <c r="DW81" s="371">
        <f t="shared" si="118"/>
        <v>0</v>
      </c>
      <c r="DX81" s="371">
        <f t="shared" si="119"/>
        <v>0</v>
      </c>
      <c r="DY81" s="371">
        <f t="shared" si="120"/>
        <v>0</v>
      </c>
      <c r="DZ81" s="371">
        <f t="shared" si="121"/>
        <v>0</v>
      </c>
      <c r="EA81" s="371">
        <f t="shared" si="122"/>
        <v>0</v>
      </c>
      <c r="EB81" s="371">
        <f t="shared" si="123"/>
        <v>0</v>
      </c>
      <c r="EC81" s="371">
        <f t="shared" si="124"/>
        <v>0</v>
      </c>
      <c r="ED81" s="371">
        <f t="shared" si="125"/>
        <v>0</v>
      </c>
      <c r="EE81" s="371">
        <f t="shared" si="126"/>
        <v>0</v>
      </c>
      <c r="EF81" s="371">
        <f t="shared" si="127"/>
        <v>0</v>
      </c>
      <c r="EG81" s="371">
        <f t="shared" si="128"/>
        <v>0</v>
      </c>
      <c r="EH81" s="371">
        <f t="shared" si="129"/>
        <v>0</v>
      </c>
      <c r="EI81" s="371">
        <f t="shared" si="130"/>
        <v>0</v>
      </c>
      <c r="EJ81" s="371">
        <f t="shared" si="131"/>
        <v>0</v>
      </c>
      <c r="EK81" s="56" t="s">
        <v>728</v>
      </c>
    </row>
    <row r="82" spans="1:141" ht="54" customHeight="1">
      <c r="A82" s="37">
        <f>IF('JLA事務局用　※触らないで下さい'!$A$6="","",'JLA事務局用　※触らないで下さい'!$A$6)</f>
      </c>
      <c r="B82" s="171"/>
      <c r="C82" s="58">
        <f t="shared" si="80"/>
      </c>
      <c r="D82" s="58">
        <f t="shared" si="81"/>
      </c>
      <c r="E82" s="195">
        <f>'JLA事務局用　※触らないで下さい'!$B$6</f>
        <v>0</v>
      </c>
      <c r="F82" s="195">
        <f>'JLA事務局用　※触らないで下さい'!$C$6</f>
        <v>0</v>
      </c>
      <c r="G82" s="37" t="str">
        <f t="shared" si="82"/>
        <v>女</v>
      </c>
      <c r="H82" s="171" t="str">
        <f t="shared" si="83"/>
        <v>1900/01/00</v>
      </c>
      <c r="I82" s="37"/>
      <c r="J82" s="37">
        <f t="shared" si="84"/>
      </c>
      <c r="K82" s="37"/>
      <c r="L82" s="37"/>
      <c r="M82" s="57">
        <f t="shared" si="85"/>
      </c>
      <c r="N82" s="37" t="e">
        <f>JLA事務局用　※触らないで下さい!#REF!</f>
        <v>#REF!</v>
      </c>
      <c r="O82" s="37" t="e">
        <f>JLA事務局用　※触らないで下さい!#REF!</f>
        <v>#REF!</v>
      </c>
      <c r="P82" s="37"/>
      <c r="Q82" s="37"/>
      <c r="R82" s="37">
        <v>1</v>
      </c>
      <c r="S82" s="37" t="str">
        <f t="shared" si="132"/>
        <v>障害物ｽｲﾑ
200m</v>
      </c>
      <c r="T82" s="37" t="str">
        <f t="shared" si="86"/>
        <v>:.</v>
      </c>
      <c r="U82" s="37" t="str">
        <f t="shared" si="133"/>
        <v>ﾏﾈｷﾝｷｬﾘｰ
50m</v>
      </c>
      <c r="V82" s="37" t="str">
        <f t="shared" si="87"/>
        <v>:.</v>
      </c>
      <c r="W82" s="37" t="str">
        <f t="shared" si="134"/>
        <v>ﾚｽｷｭｰﾒﾄﾞﾚｰ100m</v>
      </c>
      <c r="X82" s="37" t="str">
        <f t="shared" si="88"/>
        <v>:.</v>
      </c>
      <c r="Y82" s="37" t="str">
        <f t="shared" si="135"/>
        <v>ﾏﾈｷﾝｷｬﾘｰ･
ｳｨｽﾞﾌｨﾝ
100m</v>
      </c>
      <c r="Z82" s="37" t="str">
        <f t="shared" si="89"/>
        <v>:.</v>
      </c>
      <c r="AA82" s="37" t="str">
        <f t="shared" si="136"/>
        <v>ﾏﾈｷﾝﾄｳ･
ｳｨｽﾞﾌｨﾝ
100m</v>
      </c>
      <c r="AB82" s="37" t="str">
        <f t="shared" si="90"/>
        <v>:.</v>
      </c>
      <c r="AC82" s="37" t="str">
        <f t="shared" si="137"/>
        <v>ｽｰﾊﾟｰﾗｲﾌｾｰﾊﾞｰ
200m</v>
      </c>
      <c r="AD82" s="37" t="str">
        <f t="shared" si="91"/>
        <v>:.</v>
      </c>
      <c r="AE82" s="37" t="e">
        <f>IF(AF82="","",#REF!)</f>
        <v>#REF!</v>
      </c>
      <c r="AF82" s="37" t="e">
        <f>IF(#REF!="","",#REF!)</f>
        <v>#REF!</v>
      </c>
      <c r="AG82" s="37"/>
      <c r="AH82" s="37"/>
      <c r="AI82" s="37"/>
      <c r="AJ82" s="37"/>
      <c r="AK82" s="37"/>
      <c r="AL82" s="37"/>
      <c r="AM82" s="37"/>
      <c r="AN82" s="57" t="s">
        <v>901</v>
      </c>
      <c r="AO82" s="219"/>
      <c r="AP82" s="220"/>
      <c r="AQ82" s="219"/>
      <c r="AR82" s="220"/>
      <c r="AS82" s="37" t="s">
        <v>28</v>
      </c>
      <c r="AT82" s="36"/>
      <c r="AU82" s="36"/>
      <c r="AV82" s="34"/>
      <c r="AW82" s="34"/>
      <c r="AX82" s="34"/>
      <c r="AY82" s="284"/>
      <c r="AZ82" s="37"/>
      <c r="BA82" s="34"/>
      <c r="BB82" s="34"/>
      <c r="BC82" s="35"/>
      <c r="BD82" s="37">
        <f>IF(BC82="","",DATEDIF(BC82,'様式 A-4（チーム情報・チームＰＲ）'!$G$2,"Y"))</f>
      </c>
      <c r="BE82" s="287"/>
      <c r="BF82" s="35"/>
      <c r="BG82" s="34"/>
      <c r="BH82" s="153"/>
      <c r="BI82" s="289"/>
      <c r="BJ82" s="309" t="s">
        <v>689</v>
      </c>
      <c r="BK82" s="290"/>
      <c r="BL82" s="309" t="s">
        <v>690</v>
      </c>
      <c r="BM82" s="291"/>
      <c r="BN82" s="289"/>
      <c r="BO82" s="309" t="s">
        <v>689</v>
      </c>
      <c r="BP82" s="290"/>
      <c r="BQ82" s="309" t="s">
        <v>690</v>
      </c>
      <c r="BR82" s="291"/>
      <c r="BS82" s="289"/>
      <c r="BT82" s="309" t="s">
        <v>689</v>
      </c>
      <c r="BU82" s="290"/>
      <c r="BV82" s="309" t="s">
        <v>690</v>
      </c>
      <c r="BW82" s="291"/>
      <c r="BX82" s="289"/>
      <c r="BY82" s="309" t="s">
        <v>689</v>
      </c>
      <c r="BZ82" s="290"/>
      <c r="CA82" s="309" t="s">
        <v>690</v>
      </c>
      <c r="CB82" s="291"/>
      <c r="CC82" s="289"/>
      <c r="CD82" s="309" t="s">
        <v>689</v>
      </c>
      <c r="CE82" s="290"/>
      <c r="CF82" s="309" t="s">
        <v>690</v>
      </c>
      <c r="CG82" s="291"/>
      <c r="CH82" s="289"/>
      <c r="CI82" s="309" t="s">
        <v>689</v>
      </c>
      <c r="CJ82" s="290"/>
      <c r="CK82" s="309" t="s">
        <v>690</v>
      </c>
      <c r="CL82" s="291"/>
      <c r="CM82" s="203"/>
      <c r="CN82" s="203"/>
      <c r="CO82" s="204"/>
      <c r="CP82" s="313" t="str">
        <f t="shared" si="138"/>
        <v>:.</v>
      </c>
      <c r="CQ82" s="313" t="str">
        <f t="shared" si="139"/>
        <v>:.</v>
      </c>
      <c r="CR82" s="313" t="str">
        <f t="shared" si="140"/>
        <v>:.</v>
      </c>
      <c r="CS82" s="313" t="str">
        <f t="shared" si="141"/>
        <v>:.</v>
      </c>
      <c r="CT82" s="313" t="str">
        <f t="shared" si="142"/>
        <v>:.</v>
      </c>
      <c r="CU82" s="313" t="str">
        <f t="shared" si="143"/>
        <v>:.</v>
      </c>
      <c r="CV82" s="314">
        <f t="shared" si="92"/>
        <v>1</v>
      </c>
      <c r="CW82" s="314">
        <f t="shared" si="95"/>
        <v>1</v>
      </c>
      <c r="CX82" s="314">
        <f t="shared" si="96"/>
        <v>1</v>
      </c>
      <c r="CY82" s="314">
        <f t="shared" si="97"/>
        <v>1</v>
      </c>
      <c r="CZ82" s="314">
        <f t="shared" si="98"/>
        <v>1</v>
      </c>
      <c r="DA82" s="314">
        <f t="shared" si="99"/>
        <v>1</v>
      </c>
      <c r="DB82" s="315">
        <f t="shared" si="93"/>
        <v>6</v>
      </c>
      <c r="DC82" s="37">
        <f t="shared" si="94"/>
        <v>0</v>
      </c>
      <c r="DD82" s="59">
        <f t="shared" si="100"/>
        <v>0</v>
      </c>
      <c r="DE82" s="59">
        <f t="shared" si="101"/>
        <v>0</v>
      </c>
      <c r="DG82" s="371">
        <f t="shared" si="102"/>
        <v>0</v>
      </c>
      <c r="DH82" s="371">
        <f t="shared" si="103"/>
        <v>0</v>
      </c>
      <c r="DI82" s="371">
        <f t="shared" si="104"/>
        <v>0</v>
      </c>
      <c r="DJ82" s="371">
        <f t="shared" si="105"/>
        <v>0</v>
      </c>
      <c r="DK82" s="371">
        <f t="shared" si="106"/>
        <v>0</v>
      </c>
      <c r="DL82" s="371">
        <f t="shared" si="107"/>
        <v>0</v>
      </c>
      <c r="DM82" s="371">
        <f t="shared" si="108"/>
        <v>0</v>
      </c>
      <c r="DN82" s="371">
        <f t="shared" si="109"/>
        <v>0</v>
      </c>
      <c r="DO82" s="371">
        <f t="shared" si="110"/>
        <v>0</v>
      </c>
      <c r="DP82" s="371">
        <f t="shared" si="111"/>
        <v>0</v>
      </c>
      <c r="DQ82" s="371">
        <f t="shared" si="112"/>
        <v>0</v>
      </c>
      <c r="DR82" s="371">
        <f t="shared" si="113"/>
        <v>0</v>
      </c>
      <c r="DS82" s="371">
        <f t="shared" si="114"/>
        <v>0</v>
      </c>
      <c r="DT82" s="371">
        <f t="shared" si="115"/>
        <v>0</v>
      </c>
      <c r="DU82" s="371">
        <f t="shared" si="116"/>
        <v>0</v>
      </c>
      <c r="DV82" s="371">
        <f t="shared" si="117"/>
        <v>0</v>
      </c>
      <c r="DW82" s="371">
        <f t="shared" si="118"/>
        <v>0</v>
      </c>
      <c r="DX82" s="371">
        <f t="shared" si="119"/>
        <v>0</v>
      </c>
      <c r="DY82" s="371">
        <f t="shared" si="120"/>
        <v>0</v>
      </c>
      <c r="DZ82" s="371">
        <f t="shared" si="121"/>
        <v>0</v>
      </c>
      <c r="EA82" s="371">
        <f t="shared" si="122"/>
        <v>0</v>
      </c>
      <c r="EB82" s="371">
        <f t="shared" si="123"/>
        <v>0</v>
      </c>
      <c r="EC82" s="371">
        <f t="shared" si="124"/>
        <v>0</v>
      </c>
      <c r="ED82" s="371">
        <f t="shared" si="125"/>
        <v>0</v>
      </c>
      <c r="EE82" s="371">
        <f t="shared" si="126"/>
        <v>0</v>
      </c>
      <c r="EF82" s="371">
        <f t="shared" si="127"/>
        <v>0</v>
      </c>
      <c r="EG82" s="371">
        <f t="shared" si="128"/>
        <v>0</v>
      </c>
      <c r="EH82" s="371">
        <f t="shared" si="129"/>
        <v>0</v>
      </c>
      <c r="EI82" s="371">
        <f t="shared" si="130"/>
        <v>0</v>
      </c>
      <c r="EJ82" s="371">
        <f t="shared" si="131"/>
        <v>0</v>
      </c>
      <c r="EK82" s="56" t="s">
        <v>729</v>
      </c>
    </row>
    <row r="83" spans="1:141" ht="54" customHeight="1">
      <c r="A83" s="37">
        <f>IF('JLA事務局用　※触らないで下さい'!$A$6="","",'JLA事務局用　※触らないで下さい'!$A$6)</f>
      </c>
      <c r="B83" s="171"/>
      <c r="C83" s="58">
        <f t="shared" si="80"/>
      </c>
      <c r="D83" s="58">
        <f t="shared" si="81"/>
      </c>
      <c r="E83" s="195">
        <f>'JLA事務局用　※触らないで下さい'!$B$6</f>
        <v>0</v>
      </c>
      <c r="F83" s="195">
        <f>'JLA事務局用　※触らないで下さい'!$C$6</f>
        <v>0</v>
      </c>
      <c r="G83" s="37" t="str">
        <f t="shared" si="82"/>
        <v>女</v>
      </c>
      <c r="H83" s="171" t="str">
        <f t="shared" si="83"/>
        <v>1900/01/00</v>
      </c>
      <c r="I83" s="37"/>
      <c r="J83" s="37">
        <f t="shared" si="84"/>
      </c>
      <c r="K83" s="37"/>
      <c r="L83" s="37"/>
      <c r="M83" s="57">
        <f t="shared" si="85"/>
      </c>
      <c r="N83" s="37" t="e">
        <f>JLA事務局用　※触らないで下さい!#REF!</f>
        <v>#REF!</v>
      </c>
      <c r="O83" s="37" t="e">
        <f>JLA事務局用　※触らないで下さい!#REF!</f>
        <v>#REF!</v>
      </c>
      <c r="P83" s="37"/>
      <c r="Q83" s="37"/>
      <c r="R83" s="37">
        <v>1</v>
      </c>
      <c r="S83" s="37" t="str">
        <f t="shared" si="132"/>
        <v>障害物ｽｲﾑ
200m</v>
      </c>
      <c r="T83" s="37" t="str">
        <f t="shared" si="86"/>
        <v>:.</v>
      </c>
      <c r="U83" s="37" t="str">
        <f t="shared" si="133"/>
        <v>ﾏﾈｷﾝｷｬﾘｰ
50m</v>
      </c>
      <c r="V83" s="37" t="str">
        <f t="shared" si="87"/>
        <v>:.</v>
      </c>
      <c r="W83" s="37" t="str">
        <f t="shared" si="134"/>
        <v>ﾚｽｷｭｰﾒﾄﾞﾚｰ100m</v>
      </c>
      <c r="X83" s="37" t="str">
        <f t="shared" si="88"/>
        <v>:.</v>
      </c>
      <c r="Y83" s="37" t="str">
        <f t="shared" si="135"/>
        <v>ﾏﾈｷﾝｷｬﾘｰ･
ｳｨｽﾞﾌｨﾝ
100m</v>
      </c>
      <c r="Z83" s="37" t="str">
        <f t="shared" si="89"/>
        <v>:.</v>
      </c>
      <c r="AA83" s="37" t="str">
        <f t="shared" si="136"/>
        <v>ﾏﾈｷﾝﾄｳ･
ｳｨｽﾞﾌｨﾝ
100m</v>
      </c>
      <c r="AB83" s="37" t="str">
        <f t="shared" si="90"/>
        <v>:.</v>
      </c>
      <c r="AC83" s="37" t="str">
        <f t="shared" si="137"/>
        <v>ｽｰﾊﾟｰﾗｲﾌｾｰﾊﾞｰ
200m</v>
      </c>
      <c r="AD83" s="37" t="str">
        <f t="shared" si="91"/>
        <v>:.</v>
      </c>
      <c r="AE83" s="37" t="e">
        <f>IF(AF83="","",#REF!)</f>
        <v>#REF!</v>
      </c>
      <c r="AF83" s="37" t="e">
        <f>IF(#REF!="","",#REF!)</f>
        <v>#REF!</v>
      </c>
      <c r="AG83" s="37"/>
      <c r="AH83" s="37"/>
      <c r="AI83" s="37"/>
      <c r="AJ83" s="37"/>
      <c r="AK83" s="37"/>
      <c r="AL83" s="37"/>
      <c r="AM83" s="37"/>
      <c r="AN83" s="57" t="s">
        <v>902</v>
      </c>
      <c r="AO83" s="219"/>
      <c r="AP83" s="220"/>
      <c r="AQ83" s="219"/>
      <c r="AR83" s="220"/>
      <c r="AS83" s="37" t="s">
        <v>28</v>
      </c>
      <c r="AT83" s="36"/>
      <c r="AU83" s="36"/>
      <c r="AV83" s="34"/>
      <c r="AW83" s="34"/>
      <c r="AX83" s="34"/>
      <c r="AY83" s="284"/>
      <c r="AZ83" s="37"/>
      <c r="BA83" s="34"/>
      <c r="BB83" s="34"/>
      <c r="BC83" s="35"/>
      <c r="BD83" s="37">
        <f>IF(BC83="","",DATEDIF(BC83,'様式 A-4（チーム情報・チームＰＲ）'!$G$2,"Y"))</f>
      </c>
      <c r="BE83" s="287"/>
      <c r="BF83" s="35"/>
      <c r="BG83" s="34"/>
      <c r="BH83" s="153"/>
      <c r="BI83" s="289"/>
      <c r="BJ83" s="309" t="s">
        <v>689</v>
      </c>
      <c r="BK83" s="290"/>
      <c r="BL83" s="309" t="s">
        <v>690</v>
      </c>
      <c r="BM83" s="291"/>
      <c r="BN83" s="289"/>
      <c r="BO83" s="309" t="s">
        <v>689</v>
      </c>
      <c r="BP83" s="290"/>
      <c r="BQ83" s="309" t="s">
        <v>690</v>
      </c>
      <c r="BR83" s="291"/>
      <c r="BS83" s="289"/>
      <c r="BT83" s="309" t="s">
        <v>689</v>
      </c>
      <c r="BU83" s="290"/>
      <c r="BV83" s="309" t="s">
        <v>690</v>
      </c>
      <c r="BW83" s="291"/>
      <c r="BX83" s="289"/>
      <c r="BY83" s="309" t="s">
        <v>689</v>
      </c>
      <c r="BZ83" s="290"/>
      <c r="CA83" s="309" t="s">
        <v>690</v>
      </c>
      <c r="CB83" s="291"/>
      <c r="CC83" s="289"/>
      <c r="CD83" s="309" t="s">
        <v>689</v>
      </c>
      <c r="CE83" s="290"/>
      <c r="CF83" s="309" t="s">
        <v>690</v>
      </c>
      <c r="CG83" s="291"/>
      <c r="CH83" s="289"/>
      <c r="CI83" s="309" t="s">
        <v>689</v>
      </c>
      <c r="CJ83" s="290"/>
      <c r="CK83" s="309" t="s">
        <v>690</v>
      </c>
      <c r="CL83" s="291"/>
      <c r="CM83" s="203"/>
      <c r="CN83" s="203"/>
      <c r="CO83" s="204"/>
      <c r="CP83" s="313" t="str">
        <f t="shared" si="138"/>
        <v>:.</v>
      </c>
      <c r="CQ83" s="313" t="str">
        <f t="shared" si="139"/>
        <v>:.</v>
      </c>
      <c r="CR83" s="313" t="str">
        <f t="shared" si="140"/>
        <v>:.</v>
      </c>
      <c r="CS83" s="313" t="str">
        <f t="shared" si="141"/>
        <v>:.</v>
      </c>
      <c r="CT83" s="313" t="str">
        <f t="shared" si="142"/>
        <v>:.</v>
      </c>
      <c r="CU83" s="313" t="str">
        <f t="shared" si="143"/>
        <v>:.</v>
      </c>
      <c r="CV83" s="314">
        <f t="shared" si="92"/>
        <v>1</v>
      </c>
      <c r="CW83" s="314">
        <f t="shared" si="95"/>
        <v>1</v>
      </c>
      <c r="CX83" s="314">
        <f t="shared" si="96"/>
        <v>1</v>
      </c>
      <c r="CY83" s="314">
        <f t="shared" si="97"/>
        <v>1</v>
      </c>
      <c r="CZ83" s="314">
        <f t="shared" si="98"/>
        <v>1</v>
      </c>
      <c r="DA83" s="314">
        <f t="shared" si="99"/>
        <v>1</v>
      </c>
      <c r="DB83" s="315">
        <f t="shared" si="93"/>
        <v>6</v>
      </c>
      <c r="DC83" s="37">
        <f t="shared" si="94"/>
        <v>0</v>
      </c>
      <c r="DD83" s="59">
        <f t="shared" si="100"/>
        <v>0</v>
      </c>
      <c r="DE83" s="59">
        <f t="shared" si="101"/>
        <v>0</v>
      </c>
      <c r="DG83" s="371">
        <f t="shared" si="102"/>
        <v>0</v>
      </c>
      <c r="DH83" s="371">
        <f t="shared" si="103"/>
        <v>0</v>
      </c>
      <c r="DI83" s="371">
        <f t="shared" si="104"/>
        <v>0</v>
      </c>
      <c r="DJ83" s="371">
        <f t="shared" si="105"/>
        <v>0</v>
      </c>
      <c r="DK83" s="371">
        <f t="shared" si="106"/>
        <v>0</v>
      </c>
      <c r="DL83" s="371">
        <f t="shared" si="107"/>
        <v>0</v>
      </c>
      <c r="DM83" s="371">
        <f t="shared" si="108"/>
        <v>0</v>
      </c>
      <c r="DN83" s="371">
        <f t="shared" si="109"/>
        <v>0</v>
      </c>
      <c r="DO83" s="371">
        <f t="shared" si="110"/>
        <v>0</v>
      </c>
      <c r="DP83" s="371">
        <f t="shared" si="111"/>
        <v>0</v>
      </c>
      <c r="DQ83" s="371">
        <f t="shared" si="112"/>
        <v>0</v>
      </c>
      <c r="DR83" s="371">
        <f t="shared" si="113"/>
        <v>0</v>
      </c>
      <c r="DS83" s="371">
        <f t="shared" si="114"/>
        <v>0</v>
      </c>
      <c r="DT83" s="371">
        <f t="shared" si="115"/>
        <v>0</v>
      </c>
      <c r="DU83" s="371">
        <f t="shared" si="116"/>
        <v>0</v>
      </c>
      <c r="DV83" s="371">
        <f t="shared" si="117"/>
        <v>0</v>
      </c>
      <c r="DW83" s="371">
        <f t="shared" si="118"/>
        <v>0</v>
      </c>
      <c r="DX83" s="371">
        <f t="shared" si="119"/>
        <v>0</v>
      </c>
      <c r="DY83" s="371">
        <f t="shared" si="120"/>
        <v>0</v>
      </c>
      <c r="DZ83" s="371">
        <f t="shared" si="121"/>
        <v>0</v>
      </c>
      <c r="EA83" s="371">
        <f t="shared" si="122"/>
        <v>0</v>
      </c>
      <c r="EB83" s="371">
        <f t="shared" si="123"/>
        <v>0</v>
      </c>
      <c r="EC83" s="371">
        <f t="shared" si="124"/>
        <v>0</v>
      </c>
      <c r="ED83" s="371">
        <f t="shared" si="125"/>
        <v>0</v>
      </c>
      <c r="EE83" s="371">
        <f t="shared" si="126"/>
        <v>0</v>
      </c>
      <c r="EF83" s="371">
        <f t="shared" si="127"/>
        <v>0</v>
      </c>
      <c r="EG83" s="371">
        <f t="shared" si="128"/>
        <v>0</v>
      </c>
      <c r="EH83" s="371">
        <f t="shared" si="129"/>
        <v>0</v>
      </c>
      <c r="EI83" s="371">
        <f t="shared" si="130"/>
        <v>0</v>
      </c>
      <c r="EJ83" s="371">
        <f t="shared" si="131"/>
        <v>0</v>
      </c>
      <c r="EK83" s="56" t="s">
        <v>730</v>
      </c>
    </row>
    <row r="84" spans="1:141" ht="54" customHeight="1">
      <c r="A84" s="37">
        <f>IF('JLA事務局用　※触らないで下さい'!$A$6="","",'JLA事務局用　※触らないで下さい'!$A$6)</f>
      </c>
      <c r="B84" s="171"/>
      <c r="C84" s="58">
        <f t="shared" si="80"/>
      </c>
      <c r="D84" s="58">
        <f t="shared" si="81"/>
      </c>
      <c r="E84" s="195">
        <f>'JLA事務局用　※触らないで下さい'!$B$6</f>
        <v>0</v>
      </c>
      <c r="F84" s="195">
        <f>'JLA事務局用　※触らないで下さい'!$C$6</f>
        <v>0</v>
      </c>
      <c r="G84" s="37" t="str">
        <f t="shared" si="82"/>
        <v>女</v>
      </c>
      <c r="H84" s="171" t="str">
        <f t="shared" si="83"/>
        <v>1900/01/00</v>
      </c>
      <c r="I84" s="37"/>
      <c r="J84" s="37">
        <f t="shared" si="84"/>
      </c>
      <c r="K84" s="37"/>
      <c r="L84" s="37"/>
      <c r="M84" s="57">
        <f t="shared" si="85"/>
      </c>
      <c r="N84" s="37" t="e">
        <f>JLA事務局用　※触らないで下さい!#REF!</f>
        <v>#REF!</v>
      </c>
      <c r="O84" s="37" t="e">
        <f>JLA事務局用　※触らないで下さい!#REF!</f>
        <v>#REF!</v>
      </c>
      <c r="P84" s="37"/>
      <c r="Q84" s="37"/>
      <c r="R84" s="37">
        <v>1</v>
      </c>
      <c r="S84" s="37" t="str">
        <f t="shared" si="132"/>
        <v>障害物ｽｲﾑ
200m</v>
      </c>
      <c r="T84" s="37" t="str">
        <f t="shared" si="86"/>
        <v>:.</v>
      </c>
      <c r="U84" s="37" t="str">
        <f t="shared" si="133"/>
        <v>ﾏﾈｷﾝｷｬﾘｰ
50m</v>
      </c>
      <c r="V84" s="37" t="str">
        <f t="shared" si="87"/>
        <v>:.</v>
      </c>
      <c r="W84" s="37" t="str">
        <f t="shared" si="134"/>
        <v>ﾚｽｷｭｰﾒﾄﾞﾚｰ100m</v>
      </c>
      <c r="X84" s="37" t="str">
        <f t="shared" si="88"/>
        <v>:.</v>
      </c>
      <c r="Y84" s="37" t="str">
        <f t="shared" si="135"/>
        <v>ﾏﾈｷﾝｷｬﾘｰ･
ｳｨｽﾞﾌｨﾝ
100m</v>
      </c>
      <c r="Z84" s="37" t="str">
        <f t="shared" si="89"/>
        <v>:.</v>
      </c>
      <c r="AA84" s="37" t="str">
        <f t="shared" si="136"/>
        <v>ﾏﾈｷﾝﾄｳ･
ｳｨｽﾞﾌｨﾝ
100m</v>
      </c>
      <c r="AB84" s="37" t="str">
        <f t="shared" si="90"/>
        <v>:.</v>
      </c>
      <c r="AC84" s="37" t="str">
        <f t="shared" si="137"/>
        <v>ｽｰﾊﾟｰﾗｲﾌｾｰﾊﾞｰ
200m</v>
      </c>
      <c r="AD84" s="37" t="str">
        <f t="shared" si="91"/>
        <v>:.</v>
      </c>
      <c r="AE84" s="37" t="e">
        <f>IF(AF84="","",#REF!)</f>
        <v>#REF!</v>
      </c>
      <c r="AF84" s="37" t="e">
        <f>IF(#REF!="","",#REF!)</f>
        <v>#REF!</v>
      </c>
      <c r="AG84" s="37"/>
      <c r="AH84" s="37"/>
      <c r="AI84" s="37"/>
      <c r="AJ84" s="37"/>
      <c r="AK84" s="37"/>
      <c r="AL84" s="37"/>
      <c r="AM84" s="37"/>
      <c r="AN84" s="57" t="s">
        <v>903</v>
      </c>
      <c r="AO84" s="219"/>
      <c r="AP84" s="220"/>
      <c r="AQ84" s="219"/>
      <c r="AR84" s="220"/>
      <c r="AS84" s="37" t="s">
        <v>28</v>
      </c>
      <c r="AT84" s="36"/>
      <c r="AU84" s="36"/>
      <c r="AV84" s="34"/>
      <c r="AW84" s="34"/>
      <c r="AX84" s="34"/>
      <c r="AY84" s="284"/>
      <c r="AZ84" s="37"/>
      <c r="BA84" s="34"/>
      <c r="BB84" s="34"/>
      <c r="BC84" s="35"/>
      <c r="BD84" s="37">
        <f>IF(BC84="","",DATEDIF(BC84,'様式 A-4（チーム情報・チームＰＲ）'!$G$2,"Y"))</f>
      </c>
      <c r="BE84" s="287"/>
      <c r="BF84" s="35"/>
      <c r="BG84" s="34"/>
      <c r="BH84" s="153"/>
      <c r="BI84" s="289"/>
      <c r="BJ84" s="309" t="s">
        <v>689</v>
      </c>
      <c r="BK84" s="290"/>
      <c r="BL84" s="309" t="s">
        <v>690</v>
      </c>
      <c r="BM84" s="291"/>
      <c r="BN84" s="289"/>
      <c r="BO84" s="309" t="s">
        <v>689</v>
      </c>
      <c r="BP84" s="290"/>
      <c r="BQ84" s="309" t="s">
        <v>690</v>
      </c>
      <c r="BR84" s="291"/>
      <c r="BS84" s="289"/>
      <c r="BT84" s="309" t="s">
        <v>689</v>
      </c>
      <c r="BU84" s="290"/>
      <c r="BV84" s="309" t="s">
        <v>690</v>
      </c>
      <c r="BW84" s="291"/>
      <c r="BX84" s="289"/>
      <c r="BY84" s="309" t="s">
        <v>689</v>
      </c>
      <c r="BZ84" s="290"/>
      <c r="CA84" s="309" t="s">
        <v>690</v>
      </c>
      <c r="CB84" s="291"/>
      <c r="CC84" s="289"/>
      <c r="CD84" s="309" t="s">
        <v>689</v>
      </c>
      <c r="CE84" s="290"/>
      <c r="CF84" s="309" t="s">
        <v>690</v>
      </c>
      <c r="CG84" s="291"/>
      <c r="CH84" s="289"/>
      <c r="CI84" s="309" t="s">
        <v>689</v>
      </c>
      <c r="CJ84" s="290"/>
      <c r="CK84" s="309" t="s">
        <v>690</v>
      </c>
      <c r="CL84" s="291"/>
      <c r="CM84" s="203"/>
      <c r="CN84" s="203"/>
      <c r="CO84" s="204"/>
      <c r="CP84" s="313" t="str">
        <f t="shared" si="138"/>
        <v>:.</v>
      </c>
      <c r="CQ84" s="313" t="str">
        <f t="shared" si="139"/>
        <v>:.</v>
      </c>
      <c r="CR84" s="313" t="str">
        <f t="shared" si="140"/>
        <v>:.</v>
      </c>
      <c r="CS84" s="313" t="str">
        <f t="shared" si="141"/>
        <v>:.</v>
      </c>
      <c r="CT84" s="313" t="str">
        <f t="shared" si="142"/>
        <v>:.</v>
      </c>
      <c r="CU84" s="313" t="str">
        <f t="shared" si="143"/>
        <v>:.</v>
      </c>
      <c r="CV84" s="314">
        <f t="shared" si="92"/>
        <v>1</v>
      </c>
      <c r="CW84" s="314">
        <f t="shared" si="95"/>
        <v>1</v>
      </c>
      <c r="CX84" s="314">
        <f t="shared" si="96"/>
        <v>1</v>
      </c>
      <c r="CY84" s="314">
        <f t="shared" si="97"/>
        <v>1</v>
      </c>
      <c r="CZ84" s="314">
        <f t="shared" si="98"/>
        <v>1</v>
      </c>
      <c r="DA84" s="314">
        <f t="shared" si="99"/>
        <v>1</v>
      </c>
      <c r="DB84" s="315">
        <f t="shared" si="93"/>
        <v>6</v>
      </c>
      <c r="DC84" s="37">
        <f t="shared" si="94"/>
        <v>0</v>
      </c>
      <c r="DD84" s="59">
        <f t="shared" si="100"/>
        <v>0</v>
      </c>
      <c r="DE84" s="59">
        <f t="shared" si="101"/>
        <v>0</v>
      </c>
      <c r="DG84" s="371">
        <f t="shared" si="102"/>
        <v>0</v>
      </c>
      <c r="DH84" s="371">
        <f t="shared" si="103"/>
        <v>0</v>
      </c>
      <c r="DI84" s="371">
        <f t="shared" si="104"/>
        <v>0</v>
      </c>
      <c r="DJ84" s="371">
        <f t="shared" si="105"/>
        <v>0</v>
      </c>
      <c r="DK84" s="371">
        <f t="shared" si="106"/>
        <v>0</v>
      </c>
      <c r="DL84" s="371">
        <f t="shared" si="107"/>
        <v>0</v>
      </c>
      <c r="DM84" s="371">
        <f t="shared" si="108"/>
        <v>0</v>
      </c>
      <c r="DN84" s="371">
        <f t="shared" si="109"/>
        <v>0</v>
      </c>
      <c r="DO84" s="371">
        <f t="shared" si="110"/>
        <v>0</v>
      </c>
      <c r="DP84" s="371">
        <f t="shared" si="111"/>
        <v>0</v>
      </c>
      <c r="DQ84" s="371">
        <f t="shared" si="112"/>
        <v>0</v>
      </c>
      <c r="DR84" s="371">
        <f t="shared" si="113"/>
        <v>0</v>
      </c>
      <c r="DS84" s="371">
        <f t="shared" si="114"/>
        <v>0</v>
      </c>
      <c r="DT84" s="371">
        <f t="shared" si="115"/>
        <v>0</v>
      </c>
      <c r="DU84" s="371">
        <f t="shared" si="116"/>
        <v>0</v>
      </c>
      <c r="DV84" s="371">
        <f t="shared" si="117"/>
        <v>0</v>
      </c>
      <c r="DW84" s="371">
        <f t="shared" si="118"/>
        <v>0</v>
      </c>
      <c r="DX84" s="371">
        <f t="shared" si="119"/>
        <v>0</v>
      </c>
      <c r="DY84" s="371">
        <f t="shared" si="120"/>
        <v>0</v>
      </c>
      <c r="DZ84" s="371">
        <f t="shared" si="121"/>
        <v>0</v>
      </c>
      <c r="EA84" s="371">
        <f t="shared" si="122"/>
        <v>0</v>
      </c>
      <c r="EB84" s="371">
        <f t="shared" si="123"/>
        <v>0</v>
      </c>
      <c r="EC84" s="371">
        <f t="shared" si="124"/>
        <v>0</v>
      </c>
      <c r="ED84" s="371">
        <f t="shared" si="125"/>
        <v>0</v>
      </c>
      <c r="EE84" s="371">
        <f t="shared" si="126"/>
        <v>0</v>
      </c>
      <c r="EF84" s="371">
        <f t="shared" si="127"/>
        <v>0</v>
      </c>
      <c r="EG84" s="371">
        <f t="shared" si="128"/>
        <v>0</v>
      </c>
      <c r="EH84" s="371">
        <f t="shared" si="129"/>
        <v>0</v>
      </c>
      <c r="EI84" s="371">
        <f t="shared" si="130"/>
        <v>0</v>
      </c>
      <c r="EJ84" s="371">
        <f t="shared" si="131"/>
        <v>0</v>
      </c>
      <c r="EK84" s="56" t="s">
        <v>731</v>
      </c>
    </row>
    <row r="85" spans="1:141" ht="54" customHeight="1">
      <c r="A85" s="37">
        <f>IF('JLA事務局用　※触らないで下さい'!$A$6="","",'JLA事務局用　※触らないで下さい'!$A$6)</f>
      </c>
      <c r="B85" s="171"/>
      <c r="C85" s="58">
        <f t="shared" si="80"/>
      </c>
      <c r="D85" s="58">
        <f t="shared" si="81"/>
      </c>
      <c r="E85" s="195">
        <f>'JLA事務局用　※触らないで下さい'!$B$6</f>
        <v>0</v>
      </c>
      <c r="F85" s="195">
        <f>'JLA事務局用　※触らないで下さい'!$C$6</f>
        <v>0</v>
      </c>
      <c r="G85" s="37" t="str">
        <f t="shared" si="82"/>
        <v>女</v>
      </c>
      <c r="H85" s="171" t="str">
        <f t="shared" si="83"/>
        <v>1900/01/00</v>
      </c>
      <c r="I85" s="37"/>
      <c r="J85" s="37">
        <f t="shared" si="84"/>
      </c>
      <c r="K85" s="37"/>
      <c r="L85" s="37"/>
      <c r="M85" s="57">
        <f t="shared" si="85"/>
      </c>
      <c r="N85" s="37" t="e">
        <f>JLA事務局用　※触らないで下さい!#REF!</f>
        <v>#REF!</v>
      </c>
      <c r="O85" s="37" t="e">
        <f>JLA事務局用　※触らないで下さい!#REF!</f>
        <v>#REF!</v>
      </c>
      <c r="P85" s="37"/>
      <c r="Q85" s="37"/>
      <c r="R85" s="37">
        <v>1</v>
      </c>
      <c r="S85" s="37" t="str">
        <f t="shared" si="132"/>
        <v>障害物ｽｲﾑ
200m</v>
      </c>
      <c r="T85" s="37" t="str">
        <f t="shared" si="86"/>
        <v>:.</v>
      </c>
      <c r="U85" s="37" t="str">
        <f t="shared" si="133"/>
        <v>ﾏﾈｷﾝｷｬﾘｰ
50m</v>
      </c>
      <c r="V85" s="37" t="str">
        <f t="shared" si="87"/>
        <v>:.</v>
      </c>
      <c r="W85" s="37" t="str">
        <f t="shared" si="134"/>
        <v>ﾚｽｷｭｰﾒﾄﾞﾚｰ100m</v>
      </c>
      <c r="X85" s="37" t="str">
        <f t="shared" si="88"/>
        <v>:.</v>
      </c>
      <c r="Y85" s="37" t="str">
        <f t="shared" si="135"/>
        <v>ﾏﾈｷﾝｷｬﾘｰ･
ｳｨｽﾞﾌｨﾝ
100m</v>
      </c>
      <c r="Z85" s="37" t="str">
        <f t="shared" si="89"/>
        <v>:.</v>
      </c>
      <c r="AA85" s="37" t="str">
        <f t="shared" si="136"/>
        <v>ﾏﾈｷﾝﾄｳ･
ｳｨｽﾞﾌｨﾝ
100m</v>
      </c>
      <c r="AB85" s="37" t="str">
        <f t="shared" si="90"/>
        <v>:.</v>
      </c>
      <c r="AC85" s="37" t="str">
        <f t="shared" si="137"/>
        <v>ｽｰﾊﾟｰﾗｲﾌｾｰﾊﾞｰ
200m</v>
      </c>
      <c r="AD85" s="37" t="str">
        <f t="shared" si="91"/>
        <v>:.</v>
      </c>
      <c r="AE85" s="37" t="e">
        <f>IF(AF85="","",#REF!)</f>
        <v>#REF!</v>
      </c>
      <c r="AF85" s="37" t="e">
        <f>IF(#REF!="","",#REF!)</f>
        <v>#REF!</v>
      </c>
      <c r="AG85" s="37"/>
      <c r="AH85" s="37"/>
      <c r="AI85" s="37"/>
      <c r="AJ85" s="37"/>
      <c r="AK85" s="37"/>
      <c r="AL85" s="37"/>
      <c r="AM85" s="37"/>
      <c r="AN85" s="57" t="s">
        <v>904</v>
      </c>
      <c r="AO85" s="219"/>
      <c r="AP85" s="220"/>
      <c r="AQ85" s="219"/>
      <c r="AR85" s="220"/>
      <c r="AS85" s="37" t="s">
        <v>28</v>
      </c>
      <c r="AT85" s="36"/>
      <c r="AU85" s="36"/>
      <c r="AV85" s="34"/>
      <c r="AW85" s="34"/>
      <c r="AX85" s="34"/>
      <c r="AY85" s="284"/>
      <c r="AZ85" s="37"/>
      <c r="BA85" s="34"/>
      <c r="BB85" s="34"/>
      <c r="BC85" s="35"/>
      <c r="BD85" s="37">
        <f>IF(BC85="","",DATEDIF(BC85,'様式 A-4（チーム情報・チームＰＲ）'!$G$2,"Y"))</f>
      </c>
      <c r="BE85" s="287"/>
      <c r="BF85" s="35"/>
      <c r="BG85" s="34"/>
      <c r="BH85" s="153"/>
      <c r="BI85" s="289"/>
      <c r="BJ85" s="309" t="s">
        <v>689</v>
      </c>
      <c r="BK85" s="290"/>
      <c r="BL85" s="309" t="s">
        <v>690</v>
      </c>
      <c r="BM85" s="291"/>
      <c r="BN85" s="289"/>
      <c r="BO85" s="309" t="s">
        <v>689</v>
      </c>
      <c r="BP85" s="290"/>
      <c r="BQ85" s="309" t="s">
        <v>690</v>
      </c>
      <c r="BR85" s="291"/>
      <c r="BS85" s="289"/>
      <c r="BT85" s="309" t="s">
        <v>689</v>
      </c>
      <c r="BU85" s="290"/>
      <c r="BV85" s="309" t="s">
        <v>690</v>
      </c>
      <c r="BW85" s="291"/>
      <c r="BX85" s="289"/>
      <c r="BY85" s="309" t="s">
        <v>689</v>
      </c>
      <c r="BZ85" s="290"/>
      <c r="CA85" s="309" t="s">
        <v>690</v>
      </c>
      <c r="CB85" s="291"/>
      <c r="CC85" s="289"/>
      <c r="CD85" s="309" t="s">
        <v>689</v>
      </c>
      <c r="CE85" s="290"/>
      <c r="CF85" s="309" t="s">
        <v>690</v>
      </c>
      <c r="CG85" s="291"/>
      <c r="CH85" s="289"/>
      <c r="CI85" s="309" t="s">
        <v>689</v>
      </c>
      <c r="CJ85" s="290"/>
      <c r="CK85" s="309" t="s">
        <v>690</v>
      </c>
      <c r="CL85" s="291"/>
      <c r="CM85" s="203"/>
      <c r="CN85" s="203"/>
      <c r="CO85" s="204"/>
      <c r="CP85" s="313" t="str">
        <f t="shared" si="138"/>
        <v>:.</v>
      </c>
      <c r="CQ85" s="313" t="str">
        <f t="shared" si="139"/>
        <v>:.</v>
      </c>
      <c r="CR85" s="313" t="str">
        <f t="shared" si="140"/>
        <v>:.</v>
      </c>
      <c r="CS85" s="313" t="str">
        <f t="shared" si="141"/>
        <v>:.</v>
      </c>
      <c r="CT85" s="313" t="str">
        <f t="shared" si="142"/>
        <v>:.</v>
      </c>
      <c r="CU85" s="313" t="str">
        <f t="shared" si="143"/>
        <v>:.</v>
      </c>
      <c r="CV85" s="314">
        <f t="shared" si="92"/>
        <v>1</v>
      </c>
      <c r="CW85" s="314">
        <f t="shared" si="95"/>
        <v>1</v>
      </c>
      <c r="CX85" s="314">
        <f t="shared" si="96"/>
        <v>1</v>
      </c>
      <c r="CY85" s="314">
        <f t="shared" si="97"/>
        <v>1</v>
      </c>
      <c r="CZ85" s="314">
        <f t="shared" si="98"/>
        <v>1</v>
      </c>
      <c r="DA85" s="314">
        <f t="shared" si="99"/>
        <v>1</v>
      </c>
      <c r="DB85" s="315">
        <f t="shared" si="93"/>
        <v>6</v>
      </c>
      <c r="DC85" s="37">
        <f t="shared" si="94"/>
        <v>0</v>
      </c>
      <c r="DD85" s="59">
        <f t="shared" si="100"/>
        <v>0</v>
      </c>
      <c r="DE85" s="59">
        <f t="shared" si="101"/>
        <v>0</v>
      </c>
      <c r="DG85" s="371">
        <f t="shared" si="102"/>
        <v>0</v>
      </c>
      <c r="DH85" s="371">
        <f t="shared" si="103"/>
        <v>0</v>
      </c>
      <c r="DI85" s="371">
        <f t="shared" si="104"/>
        <v>0</v>
      </c>
      <c r="DJ85" s="371">
        <f t="shared" si="105"/>
        <v>0</v>
      </c>
      <c r="DK85" s="371">
        <f t="shared" si="106"/>
        <v>0</v>
      </c>
      <c r="DL85" s="371">
        <f t="shared" si="107"/>
        <v>0</v>
      </c>
      <c r="DM85" s="371">
        <f t="shared" si="108"/>
        <v>0</v>
      </c>
      <c r="DN85" s="371">
        <f t="shared" si="109"/>
        <v>0</v>
      </c>
      <c r="DO85" s="371">
        <f t="shared" si="110"/>
        <v>0</v>
      </c>
      <c r="DP85" s="371">
        <f t="shared" si="111"/>
        <v>0</v>
      </c>
      <c r="DQ85" s="371">
        <f t="shared" si="112"/>
        <v>0</v>
      </c>
      <c r="DR85" s="371">
        <f t="shared" si="113"/>
        <v>0</v>
      </c>
      <c r="DS85" s="371">
        <f t="shared" si="114"/>
        <v>0</v>
      </c>
      <c r="DT85" s="371">
        <f t="shared" si="115"/>
        <v>0</v>
      </c>
      <c r="DU85" s="371">
        <f t="shared" si="116"/>
        <v>0</v>
      </c>
      <c r="DV85" s="371">
        <f t="shared" si="117"/>
        <v>0</v>
      </c>
      <c r="DW85" s="371">
        <f t="shared" si="118"/>
        <v>0</v>
      </c>
      <c r="DX85" s="371">
        <f t="shared" si="119"/>
        <v>0</v>
      </c>
      <c r="DY85" s="371">
        <f t="shared" si="120"/>
        <v>0</v>
      </c>
      <c r="DZ85" s="371">
        <f t="shared" si="121"/>
        <v>0</v>
      </c>
      <c r="EA85" s="371">
        <f t="shared" si="122"/>
        <v>0</v>
      </c>
      <c r="EB85" s="371">
        <f t="shared" si="123"/>
        <v>0</v>
      </c>
      <c r="EC85" s="371">
        <f t="shared" si="124"/>
        <v>0</v>
      </c>
      <c r="ED85" s="371">
        <f t="shared" si="125"/>
        <v>0</v>
      </c>
      <c r="EE85" s="371">
        <f t="shared" si="126"/>
        <v>0</v>
      </c>
      <c r="EF85" s="371">
        <f t="shared" si="127"/>
        <v>0</v>
      </c>
      <c r="EG85" s="371">
        <f t="shared" si="128"/>
        <v>0</v>
      </c>
      <c r="EH85" s="371">
        <f t="shared" si="129"/>
        <v>0</v>
      </c>
      <c r="EI85" s="371">
        <f t="shared" si="130"/>
        <v>0</v>
      </c>
      <c r="EJ85" s="371">
        <f t="shared" si="131"/>
        <v>0</v>
      </c>
      <c r="EK85" s="56" t="s">
        <v>732</v>
      </c>
    </row>
    <row r="86" spans="1:141" ht="54" customHeight="1">
      <c r="A86" s="37">
        <f>IF('JLA事務局用　※触らないで下さい'!$A$6="","",'JLA事務局用　※触らないで下さい'!$A$6)</f>
      </c>
      <c r="B86" s="171"/>
      <c r="C86" s="58">
        <f t="shared" si="80"/>
      </c>
      <c r="D86" s="58">
        <f t="shared" si="81"/>
      </c>
      <c r="E86" s="195">
        <f>'JLA事務局用　※触らないで下さい'!$B$6</f>
        <v>0</v>
      </c>
      <c r="F86" s="195">
        <f>'JLA事務局用　※触らないで下さい'!$C$6</f>
        <v>0</v>
      </c>
      <c r="G86" s="37" t="str">
        <f t="shared" si="82"/>
        <v>女</v>
      </c>
      <c r="H86" s="171" t="str">
        <f t="shared" si="83"/>
        <v>1900/01/00</v>
      </c>
      <c r="I86" s="37"/>
      <c r="J86" s="37">
        <f t="shared" si="84"/>
      </c>
      <c r="K86" s="37"/>
      <c r="L86" s="37"/>
      <c r="M86" s="57">
        <f t="shared" si="85"/>
      </c>
      <c r="N86" s="37" t="e">
        <f>JLA事務局用　※触らないで下さい!#REF!</f>
        <v>#REF!</v>
      </c>
      <c r="O86" s="37" t="e">
        <f>JLA事務局用　※触らないで下さい!#REF!</f>
        <v>#REF!</v>
      </c>
      <c r="P86" s="37"/>
      <c r="Q86" s="37"/>
      <c r="R86" s="37">
        <v>1</v>
      </c>
      <c r="S86" s="37" t="str">
        <f t="shared" si="132"/>
        <v>障害物ｽｲﾑ
200m</v>
      </c>
      <c r="T86" s="37" t="str">
        <f t="shared" si="86"/>
        <v>:.</v>
      </c>
      <c r="U86" s="37" t="str">
        <f t="shared" si="133"/>
        <v>ﾏﾈｷﾝｷｬﾘｰ
50m</v>
      </c>
      <c r="V86" s="37" t="str">
        <f t="shared" si="87"/>
        <v>:.</v>
      </c>
      <c r="W86" s="37" t="str">
        <f t="shared" si="134"/>
        <v>ﾚｽｷｭｰﾒﾄﾞﾚｰ100m</v>
      </c>
      <c r="X86" s="37" t="str">
        <f t="shared" si="88"/>
        <v>:.</v>
      </c>
      <c r="Y86" s="37" t="str">
        <f t="shared" si="135"/>
        <v>ﾏﾈｷﾝｷｬﾘｰ･
ｳｨｽﾞﾌｨﾝ
100m</v>
      </c>
      <c r="Z86" s="37" t="str">
        <f t="shared" si="89"/>
        <v>:.</v>
      </c>
      <c r="AA86" s="37" t="str">
        <f t="shared" si="136"/>
        <v>ﾏﾈｷﾝﾄｳ･
ｳｨｽﾞﾌｨﾝ
100m</v>
      </c>
      <c r="AB86" s="37" t="str">
        <f t="shared" si="90"/>
        <v>:.</v>
      </c>
      <c r="AC86" s="37" t="str">
        <f t="shared" si="137"/>
        <v>ｽｰﾊﾟｰﾗｲﾌｾｰﾊﾞｰ
200m</v>
      </c>
      <c r="AD86" s="37" t="str">
        <f t="shared" si="91"/>
        <v>:.</v>
      </c>
      <c r="AE86" s="37" t="e">
        <f>IF(AF86="","",#REF!)</f>
        <v>#REF!</v>
      </c>
      <c r="AF86" s="37" t="e">
        <f>IF(#REF!="","",#REF!)</f>
        <v>#REF!</v>
      </c>
      <c r="AG86" s="37"/>
      <c r="AH86" s="37"/>
      <c r="AI86" s="37"/>
      <c r="AJ86" s="37"/>
      <c r="AK86" s="37"/>
      <c r="AL86" s="37"/>
      <c r="AM86" s="37"/>
      <c r="AN86" s="57" t="s">
        <v>905</v>
      </c>
      <c r="AO86" s="219"/>
      <c r="AP86" s="220"/>
      <c r="AQ86" s="219"/>
      <c r="AR86" s="220"/>
      <c r="AS86" s="37" t="s">
        <v>28</v>
      </c>
      <c r="AT86" s="36"/>
      <c r="AU86" s="36"/>
      <c r="AV86" s="34"/>
      <c r="AW86" s="34"/>
      <c r="AX86" s="34"/>
      <c r="AY86" s="284"/>
      <c r="AZ86" s="37"/>
      <c r="BA86" s="34"/>
      <c r="BB86" s="34"/>
      <c r="BC86" s="35"/>
      <c r="BD86" s="37">
        <f>IF(BC86="","",DATEDIF(BC86,'様式 A-4（チーム情報・チームＰＲ）'!$G$2,"Y"))</f>
      </c>
      <c r="BE86" s="287"/>
      <c r="BF86" s="35"/>
      <c r="BG86" s="34"/>
      <c r="BH86" s="153"/>
      <c r="BI86" s="289"/>
      <c r="BJ86" s="309" t="s">
        <v>689</v>
      </c>
      <c r="BK86" s="290"/>
      <c r="BL86" s="309" t="s">
        <v>690</v>
      </c>
      <c r="BM86" s="291"/>
      <c r="BN86" s="289"/>
      <c r="BO86" s="309" t="s">
        <v>689</v>
      </c>
      <c r="BP86" s="290"/>
      <c r="BQ86" s="309" t="s">
        <v>690</v>
      </c>
      <c r="BR86" s="291"/>
      <c r="BS86" s="289"/>
      <c r="BT86" s="309" t="s">
        <v>689</v>
      </c>
      <c r="BU86" s="290"/>
      <c r="BV86" s="309" t="s">
        <v>690</v>
      </c>
      <c r="BW86" s="291"/>
      <c r="BX86" s="289"/>
      <c r="BY86" s="309" t="s">
        <v>689</v>
      </c>
      <c r="BZ86" s="290"/>
      <c r="CA86" s="309" t="s">
        <v>690</v>
      </c>
      <c r="CB86" s="291"/>
      <c r="CC86" s="289"/>
      <c r="CD86" s="309" t="s">
        <v>689</v>
      </c>
      <c r="CE86" s="290"/>
      <c r="CF86" s="309" t="s">
        <v>690</v>
      </c>
      <c r="CG86" s="291"/>
      <c r="CH86" s="289"/>
      <c r="CI86" s="309" t="s">
        <v>689</v>
      </c>
      <c r="CJ86" s="290"/>
      <c r="CK86" s="309" t="s">
        <v>690</v>
      </c>
      <c r="CL86" s="291"/>
      <c r="CM86" s="203"/>
      <c r="CN86" s="203"/>
      <c r="CO86" s="204"/>
      <c r="CP86" s="313" t="str">
        <f t="shared" si="138"/>
        <v>:.</v>
      </c>
      <c r="CQ86" s="313" t="str">
        <f t="shared" si="139"/>
        <v>:.</v>
      </c>
      <c r="CR86" s="313" t="str">
        <f t="shared" si="140"/>
        <v>:.</v>
      </c>
      <c r="CS86" s="313" t="str">
        <f t="shared" si="141"/>
        <v>:.</v>
      </c>
      <c r="CT86" s="313" t="str">
        <f t="shared" si="142"/>
        <v>:.</v>
      </c>
      <c r="CU86" s="313" t="str">
        <f t="shared" si="143"/>
        <v>:.</v>
      </c>
      <c r="CV86" s="314">
        <f t="shared" si="92"/>
        <v>1</v>
      </c>
      <c r="CW86" s="314">
        <f t="shared" si="95"/>
        <v>1</v>
      </c>
      <c r="CX86" s="314">
        <f t="shared" si="96"/>
        <v>1</v>
      </c>
      <c r="CY86" s="314">
        <f t="shared" si="97"/>
        <v>1</v>
      </c>
      <c r="CZ86" s="314">
        <f t="shared" si="98"/>
        <v>1</v>
      </c>
      <c r="DA86" s="314">
        <f t="shared" si="99"/>
        <v>1</v>
      </c>
      <c r="DB86" s="315">
        <f t="shared" si="93"/>
        <v>6</v>
      </c>
      <c r="DC86" s="37">
        <f t="shared" si="94"/>
        <v>0</v>
      </c>
      <c r="DD86" s="59">
        <f t="shared" si="100"/>
        <v>0</v>
      </c>
      <c r="DE86" s="59">
        <f t="shared" si="101"/>
        <v>0</v>
      </c>
      <c r="DG86" s="371">
        <f t="shared" si="102"/>
        <v>0</v>
      </c>
      <c r="DH86" s="371">
        <f t="shared" si="103"/>
        <v>0</v>
      </c>
      <c r="DI86" s="371">
        <f t="shared" si="104"/>
        <v>0</v>
      </c>
      <c r="DJ86" s="371">
        <f t="shared" si="105"/>
        <v>0</v>
      </c>
      <c r="DK86" s="371">
        <f t="shared" si="106"/>
        <v>0</v>
      </c>
      <c r="DL86" s="371">
        <f t="shared" si="107"/>
        <v>0</v>
      </c>
      <c r="DM86" s="371">
        <f t="shared" si="108"/>
        <v>0</v>
      </c>
      <c r="DN86" s="371">
        <f t="shared" si="109"/>
        <v>0</v>
      </c>
      <c r="DO86" s="371">
        <f t="shared" si="110"/>
        <v>0</v>
      </c>
      <c r="DP86" s="371">
        <f t="shared" si="111"/>
        <v>0</v>
      </c>
      <c r="DQ86" s="371">
        <f t="shared" si="112"/>
        <v>0</v>
      </c>
      <c r="DR86" s="371">
        <f t="shared" si="113"/>
        <v>0</v>
      </c>
      <c r="DS86" s="371">
        <f t="shared" si="114"/>
        <v>0</v>
      </c>
      <c r="DT86" s="371">
        <f t="shared" si="115"/>
        <v>0</v>
      </c>
      <c r="DU86" s="371">
        <f t="shared" si="116"/>
        <v>0</v>
      </c>
      <c r="DV86" s="371">
        <f t="shared" si="117"/>
        <v>0</v>
      </c>
      <c r="DW86" s="371">
        <f t="shared" si="118"/>
        <v>0</v>
      </c>
      <c r="DX86" s="371">
        <f t="shared" si="119"/>
        <v>0</v>
      </c>
      <c r="DY86" s="371">
        <f t="shared" si="120"/>
        <v>0</v>
      </c>
      <c r="DZ86" s="371">
        <f t="shared" si="121"/>
        <v>0</v>
      </c>
      <c r="EA86" s="371">
        <f t="shared" si="122"/>
        <v>0</v>
      </c>
      <c r="EB86" s="371">
        <f t="shared" si="123"/>
        <v>0</v>
      </c>
      <c r="EC86" s="371">
        <f t="shared" si="124"/>
        <v>0</v>
      </c>
      <c r="ED86" s="371">
        <f t="shared" si="125"/>
        <v>0</v>
      </c>
      <c r="EE86" s="371">
        <f t="shared" si="126"/>
        <v>0</v>
      </c>
      <c r="EF86" s="371">
        <f t="shared" si="127"/>
        <v>0</v>
      </c>
      <c r="EG86" s="371">
        <f t="shared" si="128"/>
        <v>0</v>
      </c>
      <c r="EH86" s="371">
        <f t="shared" si="129"/>
        <v>0</v>
      </c>
      <c r="EI86" s="371">
        <f t="shared" si="130"/>
        <v>0</v>
      </c>
      <c r="EJ86" s="371">
        <f t="shared" si="131"/>
        <v>0</v>
      </c>
      <c r="EK86" s="56" t="s">
        <v>733</v>
      </c>
    </row>
    <row r="87" spans="1:141" ht="54" customHeight="1">
      <c r="A87" s="37">
        <f>IF('JLA事務局用　※触らないで下さい'!$A$6="","",'JLA事務局用　※触らないで下さい'!$A$6)</f>
      </c>
      <c r="B87" s="171"/>
      <c r="C87" s="58">
        <f aca="true" t="shared" si="144" ref="C87:C96">IF(AO87="","",TRIM(AO87&amp;"　"&amp;AP87))</f>
      </c>
      <c r="D87" s="58">
        <f aca="true" t="shared" si="145" ref="D87:D96">IF(AO87="","",TRIM(AQ87&amp;" "&amp;AR87))</f>
      </c>
      <c r="E87" s="195">
        <f>'JLA事務局用　※触らないで下さい'!$B$6</f>
        <v>0</v>
      </c>
      <c r="F87" s="195">
        <f>'JLA事務局用　※触らないで下さい'!$C$6</f>
        <v>0</v>
      </c>
      <c r="G87" s="37" t="str">
        <f aca="true" t="shared" si="146" ref="G87:G96">AS87</f>
        <v>女</v>
      </c>
      <c r="H87" s="171" t="str">
        <f aca="true" t="shared" si="147" ref="H87:H96">TEXT(BC87,"yyyy/mm/dd")</f>
        <v>1900/01/00</v>
      </c>
      <c r="I87" s="37"/>
      <c r="J87" s="37">
        <f aca="true" t="shared" si="148" ref="J87:J96">IF(BA87="","",BA87)</f>
      </c>
      <c r="K87" s="37"/>
      <c r="L87" s="37"/>
      <c r="M87" s="57">
        <f aca="true" t="shared" si="149" ref="M87:M96">MID(AU87,2,7)</f>
      </c>
      <c r="N87" s="37" t="e">
        <f>JLA事務局用　※触らないで下さい!#REF!</f>
        <v>#REF!</v>
      </c>
      <c r="O87" s="37" t="e">
        <f>JLA事務局用　※触らないで下さい!#REF!</f>
        <v>#REF!</v>
      </c>
      <c r="P87" s="37"/>
      <c r="Q87" s="37"/>
      <c r="R87" s="37">
        <v>1</v>
      </c>
      <c r="S87" s="37" t="str">
        <f t="shared" si="132"/>
        <v>障害物ｽｲﾑ
200m</v>
      </c>
      <c r="T87" s="37" t="str">
        <f aca="true" t="shared" si="150" ref="T87:T96">IF(CP87="","",CP87)</f>
        <v>:.</v>
      </c>
      <c r="U87" s="37" t="str">
        <f t="shared" si="133"/>
        <v>ﾏﾈｷﾝｷｬﾘｰ
50m</v>
      </c>
      <c r="V87" s="37" t="str">
        <f aca="true" t="shared" si="151" ref="V87:V96">IF(CQ87="","",CQ87)</f>
        <v>:.</v>
      </c>
      <c r="W87" s="37" t="str">
        <f t="shared" si="134"/>
        <v>ﾚｽｷｭｰﾒﾄﾞﾚｰ100m</v>
      </c>
      <c r="X87" s="37" t="str">
        <f aca="true" t="shared" si="152" ref="X87:X96">IF(CR87="","",CR87)</f>
        <v>:.</v>
      </c>
      <c r="Y87" s="37" t="str">
        <f t="shared" si="135"/>
        <v>ﾏﾈｷﾝｷｬﾘｰ･
ｳｨｽﾞﾌｨﾝ
100m</v>
      </c>
      <c r="Z87" s="37" t="str">
        <f aca="true" t="shared" si="153" ref="Z87:Z96">IF(CS87="","",CS87)</f>
        <v>:.</v>
      </c>
      <c r="AA87" s="37" t="str">
        <f t="shared" si="136"/>
        <v>ﾏﾈｷﾝﾄｳ･
ｳｨｽﾞﾌｨﾝ
100m</v>
      </c>
      <c r="AB87" s="37" t="str">
        <f aca="true" t="shared" si="154" ref="AB87:AB96">IF(CT87="","",CT87)</f>
        <v>:.</v>
      </c>
      <c r="AC87" s="37" t="str">
        <f t="shared" si="137"/>
        <v>ｽｰﾊﾟｰﾗｲﾌｾｰﾊﾞｰ
200m</v>
      </c>
      <c r="AD87" s="37" t="str">
        <f aca="true" t="shared" si="155" ref="AD87:AD96">IF(CU87="","",CU87)</f>
        <v>:.</v>
      </c>
      <c r="AE87" s="37" t="e">
        <f>IF(AF87="","",#REF!)</f>
        <v>#REF!</v>
      </c>
      <c r="AF87" s="37" t="e">
        <f>IF(#REF!="","",#REF!)</f>
        <v>#REF!</v>
      </c>
      <c r="AG87" s="37"/>
      <c r="AH87" s="37"/>
      <c r="AI87" s="37"/>
      <c r="AJ87" s="37"/>
      <c r="AK87" s="37"/>
      <c r="AL87" s="37"/>
      <c r="AM87" s="37"/>
      <c r="AN87" s="57" t="s">
        <v>906</v>
      </c>
      <c r="AO87" s="219"/>
      <c r="AP87" s="220"/>
      <c r="AQ87" s="219"/>
      <c r="AR87" s="220"/>
      <c r="AS87" s="37" t="s">
        <v>28</v>
      </c>
      <c r="AT87" s="36"/>
      <c r="AU87" s="36"/>
      <c r="AV87" s="34"/>
      <c r="AW87" s="34"/>
      <c r="AX87" s="34"/>
      <c r="AY87" s="284"/>
      <c r="AZ87" s="37"/>
      <c r="BA87" s="34"/>
      <c r="BB87" s="34"/>
      <c r="BC87" s="35"/>
      <c r="BD87" s="37">
        <f>IF(BC87="","",DATEDIF(BC87,'様式 A-4（チーム情報・チームＰＲ）'!$G$2,"Y"))</f>
      </c>
      <c r="BE87" s="287"/>
      <c r="BF87" s="35"/>
      <c r="BG87" s="34"/>
      <c r="BH87" s="153"/>
      <c r="BI87" s="289"/>
      <c r="BJ87" s="309" t="s">
        <v>689</v>
      </c>
      <c r="BK87" s="290"/>
      <c r="BL87" s="309" t="s">
        <v>690</v>
      </c>
      <c r="BM87" s="291"/>
      <c r="BN87" s="289"/>
      <c r="BO87" s="309" t="s">
        <v>689</v>
      </c>
      <c r="BP87" s="290"/>
      <c r="BQ87" s="309" t="s">
        <v>690</v>
      </c>
      <c r="BR87" s="291"/>
      <c r="BS87" s="289"/>
      <c r="BT87" s="309" t="s">
        <v>689</v>
      </c>
      <c r="BU87" s="290"/>
      <c r="BV87" s="309" t="s">
        <v>690</v>
      </c>
      <c r="BW87" s="291"/>
      <c r="BX87" s="289"/>
      <c r="BY87" s="309" t="s">
        <v>689</v>
      </c>
      <c r="BZ87" s="290"/>
      <c r="CA87" s="309" t="s">
        <v>690</v>
      </c>
      <c r="CB87" s="291"/>
      <c r="CC87" s="289"/>
      <c r="CD87" s="309" t="s">
        <v>689</v>
      </c>
      <c r="CE87" s="290"/>
      <c r="CF87" s="309" t="s">
        <v>690</v>
      </c>
      <c r="CG87" s="291"/>
      <c r="CH87" s="289"/>
      <c r="CI87" s="309" t="s">
        <v>689</v>
      </c>
      <c r="CJ87" s="290"/>
      <c r="CK87" s="309" t="s">
        <v>690</v>
      </c>
      <c r="CL87" s="291"/>
      <c r="CM87" s="203"/>
      <c r="CN87" s="203"/>
      <c r="CO87" s="204"/>
      <c r="CP87" s="313" t="str">
        <f t="shared" si="138"/>
        <v>:.</v>
      </c>
      <c r="CQ87" s="313" t="str">
        <f t="shared" si="139"/>
        <v>:.</v>
      </c>
      <c r="CR87" s="313" t="str">
        <f t="shared" si="140"/>
        <v>:.</v>
      </c>
      <c r="CS87" s="313" t="str">
        <f t="shared" si="141"/>
        <v>:.</v>
      </c>
      <c r="CT87" s="313" t="str">
        <f t="shared" si="142"/>
        <v>:.</v>
      </c>
      <c r="CU87" s="313" t="str">
        <f t="shared" si="143"/>
        <v>:.</v>
      </c>
      <c r="CV87" s="314">
        <f aca="true" t="shared" si="156" ref="CV87:CV96">COUNTIF(CP87,":.")</f>
        <v>1</v>
      </c>
      <c r="CW87" s="314">
        <f aca="true" t="shared" si="157" ref="CW87:CW96">COUNTIF(CQ87,":.")</f>
        <v>1</v>
      </c>
      <c r="CX87" s="314">
        <f aca="true" t="shared" si="158" ref="CX87:CX96">COUNTIF(CR87,":.")</f>
        <v>1</v>
      </c>
      <c r="CY87" s="314">
        <f aca="true" t="shared" si="159" ref="CY87:CY96">COUNTIF(CS87,":.")</f>
        <v>1</v>
      </c>
      <c r="CZ87" s="314">
        <f aca="true" t="shared" si="160" ref="CZ87:CZ96">COUNTIF(CT87,":.")</f>
        <v>1</v>
      </c>
      <c r="DA87" s="314">
        <f aca="true" t="shared" si="161" ref="DA87:DA96">COUNTIF(CU87,":.")</f>
        <v>1</v>
      </c>
      <c r="DB87" s="315">
        <f aca="true" t="shared" si="162" ref="DB87:DB96">SUM(CV87:DA87)</f>
        <v>6</v>
      </c>
      <c r="DC87" s="37">
        <f aca="true" t="shared" si="163" ref="DC87:DC96">6-DB87</f>
        <v>0</v>
      </c>
      <c r="DD87" s="59">
        <f t="shared" si="100"/>
        <v>0</v>
      </c>
      <c r="DE87" s="59">
        <f t="shared" si="101"/>
        <v>0</v>
      </c>
      <c r="DG87" s="371">
        <f t="shared" si="102"/>
        <v>0</v>
      </c>
      <c r="DH87" s="371">
        <f t="shared" si="103"/>
        <v>0</v>
      </c>
      <c r="DI87" s="371">
        <f t="shared" si="104"/>
        <v>0</v>
      </c>
      <c r="DJ87" s="371">
        <f t="shared" si="105"/>
        <v>0</v>
      </c>
      <c r="DK87" s="371">
        <f t="shared" si="106"/>
        <v>0</v>
      </c>
      <c r="DL87" s="371">
        <f t="shared" si="107"/>
        <v>0</v>
      </c>
      <c r="DM87" s="371">
        <f t="shared" si="108"/>
        <v>0</v>
      </c>
      <c r="DN87" s="371">
        <f t="shared" si="109"/>
        <v>0</v>
      </c>
      <c r="DO87" s="371">
        <f t="shared" si="110"/>
        <v>0</v>
      </c>
      <c r="DP87" s="371">
        <f t="shared" si="111"/>
        <v>0</v>
      </c>
      <c r="DQ87" s="371">
        <f t="shared" si="112"/>
        <v>0</v>
      </c>
      <c r="DR87" s="371">
        <f t="shared" si="113"/>
        <v>0</v>
      </c>
      <c r="DS87" s="371">
        <f t="shared" si="114"/>
        <v>0</v>
      </c>
      <c r="DT87" s="371">
        <f t="shared" si="115"/>
        <v>0</v>
      </c>
      <c r="DU87" s="371">
        <f t="shared" si="116"/>
        <v>0</v>
      </c>
      <c r="DV87" s="371">
        <f t="shared" si="117"/>
        <v>0</v>
      </c>
      <c r="DW87" s="371">
        <f t="shared" si="118"/>
        <v>0</v>
      </c>
      <c r="DX87" s="371">
        <f t="shared" si="119"/>
        <v>0</v>
      </c>
      <c r="DY87" s="371">
        <f t="shared" si="120"/>
        <v>0</v>
      </c>
      <c r="DZ87" s="371">
        <f t="shared" si="121"/>
        <v>0</v>
      </c>
      <c r="EA87" s="371">
        <f t="shared" si="122"/>
        <v>0</v>
      </c>
      <c r="EB87" s="371">
        <f t="shared" si="123"/>
        <v>0</v>
      </c>
      <c r="EC87" s="371">
        <f t="shared" si="124"/>
        <v>0</v>
      </c>
      <c r="ED87" s="371">
        <f t="shared" si="125"/>
        <v>0</v>
      </c>
      <c r="EE87" s="371">
        <f t="shared" si="126"/>
        <v>0</v>
      </c>
      <c r="EF87" s="371">
        <f t="shared" si="127"/>
        <v>0</v>
      </c>
      <c r="EG87" s="371">
        <f t="shared" si="128"/>
        <v>0</v>
      </c>
      <c r="EH87" s="371">
        <f t="shared" si="129"/>
        <v>0</v>
      </c>
      <c r="EI87" s="371">
        <f t="shared" si="130"/>
        <v>0</v>
      </c>
      <c r="EJ87" s="371">
        <f t="shared" si="131"/>
        <v>0</v>
      </c>
      <c r="EK87" s="56" t="s">
        <v>719</v>
      </c>
    </row>
    <row r="88" spans="1:141" ht="54" customHeight="1">
      <c r="A88" s="37">
        <f>IF('JLA事務局用　※触らないで下さい'!$A$6="","",'JLA事務局用　※触らないで下さい'!$A$6)</f>
      </c>
      <c r="B88" s="171"/>
      <c r="C88" s="58">
        <f t="shared" si="144"/>
      </c>
      <c r="D88" s="58">
        <f t="shared" si="145"/>
      </c>
      <c r="E88" s="195">
        <f>'JLA事務局用　※触らないで下さい'!$B$6</f>
        <v>0</v>
      </c>
      <c r="F88" s="195">
        <f>'JLA事務局用　※触らないで下さい'!$C$6</f>
        <v>0</v>
      </c>
      <c r="G88" s="37" t="str">
        <f t="shared" si="146"/>
        <v>女</v>
      </c>
      <c r="H88" s="171" t="str">
        <f t="shared" si="147"/>
        <v>1900/01/00</v>
      </c>
      <c r="I88" s="37"/>
      <c r="J88" s="37">
        <f t="shared" si="148"/>
      </c>
      <c r="K88" s="37"/>
      <c r="L88" s="37"/>
      <c r="M88" s="57">
        <f t="shared" si="149"/>
      </c>
      <c r="N88" s="37" t="e">
        <f>JLA事務局用　※触らないで下さい!#REF!</f>
        <v>#REF!</v>
      </c>
      <c r="O88" s="37" t="e">
        <f>JLA事務局用　※触らないで下さい!#REF!</f>
        <v>#REF!</v>
      </c>
      <c r="P88" s="37"/>
      <c r="Q88" s="37"/>
      <c r="R88" s="37">
        <v>1</v>
      </c>
      <c r="S88" s="37" t="str">
        <f t="shared" si="132"/>
        <v>障害物ｽｲﾑ
200m</v>
      </c>
      <c r="T88" s="37" t="str">
        <f t="shared" si="150"/>
        <v>:.</v>
      </c>
      <c r="U88" s="37" t="str">
        <f t="shared" si="133"/>
        <v>ﾏﾈｷﾝｷｬﾘｰ
50m</v>
      </c>
      <c r="V88" s="37" t="str">
        <f t="shared" si="151"/>
        <v>:.</v>
      </c>
      <c r="W88" s="37" t="str">
        <f t="shared" si="134"/>
        <v>ﾚｽｷｭｰﾒﾄﾞﾚｰ100m</v>
      </c>
      <c r="X88" s="37" t="str">
        <f t="shared" si="152"/>
        <v>:.</v>
      </c>
      <c r="Y88" s="37" t="str">
        <f t="shared" si="135"/>
        <v>ﾏﾈｷﾝｷｬﾘｰ･
ｳｨｽﾞﾌｨﾝ
100m</v>
      </c>
      <c r="Z88" s="37" t="str">
        <f t="shared" si="153"/>
        <v>:.</v>
      </c>
      <c r="AA88" s="37" t="str">
        <f t="shared" si="136"/>
        <v>ﾏﾈｷﾝﾄｳ･
ｳｨｽﾞﾌｨﾝ
100m</v>
      </c>
      <c r="AB88" s="37" t="str">
        <f t="shared" si="154"/>
        <v>:.</v>
      </c>
      <c r="AC88" s="37" t="str">
        <f t="shared" si="137"/>
        <v>ｽｰﾊﾟｰﾗｲﾌｾｰﾊﾞｰ
200m</v>
      </c>
      <c r="AD88" s="37" t="str">
        <f t="shared" si="155"/>
        <v>:.</v>
      </c>
      <c r="AE88" s="37" t="e">
        <f>IF(AF88="","",#REF!)</f>
        <v>#REF!</v>
      </c>
      <c r="AF88" s="37" t="e">
        <f>IF(#REF!="","",#REF!)</f>
        <v>#REF!</v>
      </c>
      <c r="AG88" s="37"/>
      <c r="AH88" s="37"/>
      <c r="AI88" s="37"/>
      <c r="AJ88" s="37"/>
      <c r="AK88" s="37"/>
      <c r="AL88" s="37"/>
      <c r="AM88" s="37"/>
      <c r="AN88" s="57" t="s">
        <v>907</v>
      </c>
      <c r="AO88" s="219"/>
      <c r="AP88" s="220"/>
      <c r="AQ88" s="219"/>
      <c r="AR88" s="220"/>
      <c r="AS88" s="37" t="s">
        <v>28</v>
      </c>
      <c r="AT88" s="36"/>
      <c r="AU88" s="36"/>
      <c r="AV88" s="34"/>
      <c r="AW88" s="34"/>
      <c r="AX88" s="34"/>
      <c r="AY88" s="284"/>
      <c r="AZ88" s="37"/>
      <c r="BA88" s="34"/>
      <c r="BB88" s="34"/>
      <c r="BC88" s="35"/>
      <c r="BD88" s="37">
        <f>IF(BC88="","",DATEDIF(BC88,'様式 A-4（チーム情報・チームＰＲ）'!$G$2,"Y"))</f>
      </c>
      <c r="BE88" s="287"/>
      <c r="BF88" s="35"/>
      <c r="BG88" s="34"/>
      <c r="BH88" s="153"/>
      <c r="BI88" s="289"/>
      <c r="BJ88" s="309" t="s">
        <v>689</v>
      </c>
      <c r="BK88" s="290"/>
      <c r="BL88" s="309" t="s">
        <v>690</v>
      </c>
      <c r="BM88" s="291"/>
      <c r="BN88" s="289"/>
      <c r="BO88" s="309" t="s">
        <v>689</v>
      </c>
      <c r="BP88" s="290"/>
      <c r="BQ88" s="309" t="s">
        <v>690</v>
      </c>
      <c r="BR88" s="291"/>
      <c r="BS88" s="289"/>
      <c r="BT88" s="309" t="s">
        <v>689</v>
      </c>
      <c r="BU88" s="290"/>
      <c r="BV88" s="309" t="s">
        <v>690</v>
      </c>
      <c r="BW88" s="291"/>
      <c r="BX88" s="289"/>
      <c r="BY88" s="309" t="s">
        <v>689</v>
      </c>
      <c r="BZ88" s="290"/>
      <c r="CA88" s="309" t="s">
        <v>690</v>
      </c>
      <c r="CB88" s="291"/>
      <c r="CC88" s="289"/>
      <c r="CD88" s="309" t="s">
        <v>689</v>
      </c>
      <c r="CE88" s="290"/>
      <c r="CF88" s="309" t="s">
        <v>690</v>
      </c>
      <c r="CG88" s="291"/>
      <c r="CH88" s="289"/>
      <c r="CI88" s="309" t="s">
        <v>689</v>
      </c>
      <c r="CJ88" s="290"/>
      <c r="CK88" s="309" t="s">
        <v>690</v>
      </c>
      <c r="CL88" s="291"/>
      <c r="CM88" s="203"/>
      <c r="CN88" s="203"/>
      <c r="CO88" s="204"/>
      <c r="CP88" s="313" t="str">
        <f t="shared" si="138"/>
        <v>:.</v>
      </c>
      <c r="CQ88" s="313" t="str">
        <f t="shared" si="139"/>
        <v>:.</v>
      </c>
      <c r="CR88" s="313" t="str">
        <f t="shared" si="140"/>
        <v>:.</v>
      </c>
      <c r="CS88" s="313" t="str">
        <f t="shared" si="141"/>
        <v>:.</v>
      </c>
      <c r="CT88" s="313" t="str">
        <f t="shared" si="142"/>
        <v>:.</v>
      </c>
      <c r="CU88" s="313" t="str">
        <f t="shared" si="143"/>
        <v>:.</v>
      </c>
      <c r="CV88" s="314">
        <f t="shared" si="156"/>
        <v>1</v>
      </c>
      <c r="CW88" s="314">
        <f t="shared" si="157"/>
        <v>1</v>
      </c>
      <c r="CX88" s="314">
        <f t="shared" si="158"/>
        <v>1</v>
      </c>
      <c r="CY88" s="314">
        <f t="shared" si="159"/>
        <v>1</v>
      </c>
      <c r="CZ88" s="314">
        <f t="shared" si="160"/>
        <v>1</v>
      </c>
      <c r="DA88" s="314">
        <f t="shared" si="161"/>
        <v>1</v>
      </c>
      <c r="DB88" s="315">
        <f t="shared" si="162"/>
        <v>6</v>
      </c>
      <c r="DC88" s="37">
        <f t="shared" si="163"/>
        <v>0</v>
      </c>
      <c r="DD88" s="59">
        <f t="shared" si="100"/>
        <v>0</v>
      </c>
      <c r="DE88" s="59">
        <f t="shared" si="101"/>
        <v>0</v>
      </c>
      <c r="DG88" s="371">
        <f t="shared" si="102"/>
        <v>0</v>
      </c>
      <c r="DH88" s="371">
        <f t="shared" si="103"/>
        <v>0</v>
      </c>
      <c r="DI88" s="371">
        <f t="shared" si="104"/>
        <v>0</v>
      </c>
      <c r="DJ88" s="371">
        <f t="shared" si="105"/>
        <v>0</v>
      </c>
      <c r="DK88" s="371">
        <f t="shared" si="106"/>
        <v>0</v>
      </c>
      <c r="DL88" s="371">
        <f t="shared" si="107"/>
        <v>0</v>
      </c>
      <c r="DM88" s="371">
        <f t="shared" si="108"/>
        <v>0</v>
      </c>
      <c r="DN88" s="371">
        <f t="shared" si="109"/>
        <v>0</v>
      </c>
      <c r="DO88" s="371">
        <f t="shared" si="110"/>
        <v>0</v>
      </c>
      <c r="DP88" s="371">
        <f t="shared" si="111"/>
        <v>0</v>
      </c>
      <c r="DQ88" s="371">
        <f t="shared" si="112"/>
        <v>0</v>
      </c>
      <c r="DR88" s="371">
        <f t="shared" si="113"/>
        <v>0</v>
      </c>
      <c r="DS88" s="371">
        <f t="shared" si="114"/>
        <v>0</v>
      </c>
      <c r="DT88" s="371">
        <f t="shared" si="115"/>
        <v>0</v>
      </c>
      <c r="DU88" s="371">
        <f t="shared" si="116"/>
        <v>0</v>
      </c>
      <c r="DV88" s="371">
        <f t="shared" si="117"/>
        <v>0</v>
      </c>
      <c r="DW88" s="371">
        <f t="shared" si="118"/>
        <v>0</v>
      </c>
      <c r="DX88" s="371">
        <f t="shared" si="119"/>
        <v>0</v>
      </c>
      <c r="DY88" s="371">
        <f t="shared" si="120"/>
        <v>0</v>
      </c>
      <c r="DZ88" s="371">
        <f t="shared" si="121"/>
        <v>0</v>
      </c>
      <c r="EA88" s="371">
        <f t="shared" si="122"/>
        <v>0</v>
      </c>
      <c r="EB88" s="371">
        <f t="shared" si="123"/>
        <v>0</v>
      </c>
      <c r="EC88" s="371">
        <f t="shared" si="124"/>
        <v>0</v>
      </c>
      <c r="ED88" s="371">
        <f t="shared" si="125"/>
        <v>0</v>
      </c>
      <c r="EE88" s="371">
        <f t="shared" si="126"/>
        <v>0</v>
      </c>
      <c r="EF88" s="371">
        <f t="shared" si="127"/>
        <v>0</v>
      </c>
      <c r="EG88" s="371">
        <f t="shared" si="128"/>
        <v>0</v>
      </c>
      <c r="EH88" s="371">
        <f t="shared" si="129"/>
        <v>0</v>
      </c>
      <c r="EI88" s="371">
        <f t="shared" si="130"/>
        <v>0</v>
      </c>
      <c r="EJ88" s="371">
        <f t="shared" si="131"/>
        <v>0</v>
      </c>
      <c r="EK88" s="56" t="s">
        <v>720</v>
      </c>
    </row>
    <row r="89" spans="1:141" ht="54" customHeight="1">
      <c r="A89" s="37">
        <f>IF('JLA事務局用　※触らないで下さい'!$A$6="","",'JLA事務局用　※触らないで下さい'!$A$6)</f>
      </c>
      <c r="B89" s="171"/>
      <c r="C89" s="58">
        <f t="shared" si="144"/>
      </c>
      <c r="D89" s="58">
        <f t="shared" si="145"/>
      </c>
      <c r="E89" s="195">
        <f>'JLA事務局用　※触らないで下さい'!$B$6</f>
        <v>0</v>
      </c>
      <c r="F89" s="195">
        <f>'JLA事務局用　※触らないで下さい'!$C$6</f>
        <v>0</v>
      </c>
      <c r="G89" s="37" t="str">
        <f t="shared" si="146"/>
        <v>女</v>
      </c>
      <c r="H89" s="171" t="str">
        <f t="shared" si="147"/>
        <v>1900/01/00</v>
      </c>
      <c r="I89" s="37"/>
      <c r="J89" s="37">
        <f t="shared" si="148"/>
      </c>
      <c r="K89" s="37"/>
      <c r="L89" s="37"/>
      <c r="M89" s="57">
        <f t="shared" si="149"/>
      </c>
      <c r="N89" s="37" t="e">
        <f>JLA事務局用　※触らないで下さい!#REF!</f>
        <v>#REF!</v>
      </c>
      <c r="O89" s="37" t="e">
        <f>JLA事務局用　※触らないで下さい!#REF!</f>
        <v>#REF!</v>
      </c>
      <c r="P89" s="37"/>
      <c r="Q89" s="37"/>
      <c r="R89" s="37">
        <v>1</v>
      </c>
      <c r="S89" s="37" t="str">
        <f t="shared" si="132"/>
        <v>障害物ｽｲﾑ
200m</v>
      </c>
      <c r="T89" s="37" t="str">
        <f t="shared" si="150"/>
        <v>:.</v>
      </c>
      <c r="U89" s="37" t="str">
        <f t="shared" si="133"/>
        <v>ﾏﾈｷﾝｷｬﾘｰ
50m</v>
      </c>
      <c r="V89" s="37" t="str">
        <f t="shared" si="151"/>
        <v>:.</v>
      </c>
      <c r="W89" s="37" t="str">
        <f t="shared" si="134"/>
        <v>ﾚｽｷｭｰﾒﾄﾞﾚｰ100m</v>
      </c>
      <c r="X89" s="37" t="str">
        <f t="shared" si="152"/>
        <v>:.</v>
      </c>
      <c r="Y89" s="37" t="str">
        <f t="shared" si="135"/>
        <v>ﾏﾈｷﾝｷｬﾘｰ･
ｳｨｽﾞﾌｨﾝ
100m</v>
      </c>
      <c r="Z89" s="37" t="str">
        <f t="shared" si="153"/>
        <v>:.</v>
      </c>
      <c r="AA89" s="37" t="str">
        <f t="shared" si="136"/>
        <v>ﾏﾈｷﾝﾄｳ･
ｳｨｽﾞﾌｨﾝ
100m</v>
      </c>
      <c r="AB89" s="37" t="str">
        <f t="shared" si="154"/>
        <v>:.</v>
      </c>
      <c r="AC89" s="37" t="str">
        <f t="shared" si="137"/>
        <v>ｽｰﾊﾟｰﾗｲﾌｾｰﾊﾞｰ
200m</v>
      </c>
      <c r="AD89" s="37" t="str">
        <f t="shared" si="155"/>
        <v>:.</v>
      </c>
      <c r="AE89" s="37" t="e">
        <f>IF(AF89="","",#REF!)</f>
        <v>#REF!</v>
      </c>
      <c r="AF89" s="37" t="e">
        <f>IF(#REF!="","",#REF!)</f>
        <v>#REF!</v>
      </c>
      <c r="AG89" s="37"/>
      <c r="AH89" s="37"/>
      <c r="AI89" s="37"/>
      <c r="AJ89" s="37"/>
      <c r="AK89" s="37"/>
      <c r="AL89" s="37"/>
      <c r="AM89" s="37"/>
      <c r="AN89" s="57" t="s">
        <v>908</v>
      </c>
      <c r="AO89" s="219"/>
      <c r="AP89" s="220"/>
      <c r="AQ89" s="219"/>
      <c r="AR89" s="220"/>
      <c r="AS89" s="37" t="s">
        <v>28</v>
      </c>
      <c r="AT89" s="36"/>
      <c r="AU89" s="36"/>
      <c r="AV89" s="34"/>
      <c r="AW89" s="34"/>
      <c r="AX89" s="34"/>
      <c r="AY89" s="284"/>
      <c r="AZ89" s="37"/>
      <c r="BA89" s="34"/>
      <c r="BB89" s="34"/>
      <c r="BC89" s="35"/>
      <c r="BD89" s="37">
        <f>IF(BC89="","",DATEDIF(BC89,'様式 A-4（チーム情報・チームＰＲ）'!$G$2,"Y"))</f>
      </c>
      <c r="BE89" s="287"/>
      <c r="BF89" s="35"/>
      <c r="BG89" s="34"/>
      <c r="BH89" s="153"/>
      <c r="BI89" s="289"/>
      <c r="BJ89" s="309" t="s">
        <v>689</v>
      </c>
      <c r="BK89" s="290"/>
      <c r="BL89" s="309" t="s">
        <v>690</v>
      </c>
      <c r="BM89" s="291"/>
      <c r="BN89" s="289"/>
      <c r="BO89" s="309" t="s">
        <v>689</v>
      </c>
      <c r="BP89" s="290"/>
      <c r="BQ89" s="309" t="s">
        <v>690</v>
      </c>
      <c r="BR89" s="291"/>
      <c r="BS89" s="289"/>
      <c r="BT89" s="309" t="s">
        <v>689</v>
      </c>
      <c r="BU89" s="290"/>
      <c r="BV89" s="309" t="s">
        <v>690</v>
      </c>
      <c r="BW89" s="291"/>
      <c r="BX89" s="289"/>
      <c r="BY89" s="309" t="s">
        <v>689</v>
      </c>
      <c r="BZ89" s="290"/>
      <c r="CA89" s="309" t="s">
        <v>690</v>
      </c>
      <c r="CB89" s="291"/>
      <c r="CC89" s="289"/>
      <c r="CD89" s="309" t="s">
        <v>689</v>
      </c>
      <c r="CE89" s="290"/>
      <c r="CF89" s="309" t="s">
        <v>690</v>
      </c>
      <c r="CG89" s="291"/>
      <c r="CH89" s="289"/>
      <c r="CI89" s="309" t="s">
        <v>689</v>
      </c>
      <c r="CJ89" s="290"/>
      <c r="CK89" s="309" t="s">
        <v>690</v>
      </c>
      <c r="CL89" s="291"/>
      <c r="CM89" s="203"/>
      <c r="CN89" s="203"/>
      <c r="CO89" s="204"/>
      <c r="CP89" s="313" t="str">
        <f t="shared" si="138"/>
        <v>:.</v>
      </c>
      <c r="CQ89" s="313" t="str">
        <f t="shared" si="139"/>
        <v>:.</v>
      </c>
      <c r="CR89" s="313" t="str">
        <f t="shared" si="140"/>
        <v>:.</v>
      </c>
      <c r="CS89" s="313" t="str">
        <f t="shared" si="141"/>
        <v>:.</v>
      </c>
      <c r="CT89" s="313" t="str">
        <f t="shared" si="142"/>
        <v>:.</v>
      </c>
      <c r="CU89" s="313" t="str">
        <f t="shared" si="143"/>
        <v>:.</v>
      </c>
      <c r="CV89" s="314">
        <f t="shared" si="156"/>
        <v>1</v>
      </c>
      <c r="CW89" s="314">
        <f t="shared" si="157"/>
        <v>1</v>
      </c>
      <c r="CX89" s="314">
        <f t="shared" si="158"/>
        <v>1</v>
      </c>
      <c r="CY89" s="314">
        <f t="shared" si="159"/>
        <v>1</v>
      </c>
      <c r="CZ89" s="314">
        <f t="shared" si="160"/>
        <v>1</v>
      </c>
      <c r="DA89" s="314">
        <f t="shared" si="161"/>
        <v>1</v>
      </c>
      <c r="DB89" s="315">
        <f t="shared" si="162"/>
        <v>6</v>
      </c>
      <c r="DC89" s="37">
        <f t="shared" si="163"/>
        <v>0</v>
      </c>
      <c r="DD89" s="59">
        <f t="shared" si="100"/>
        <v>0</v>
      </c>
      <c r="DE89" s="59">
        <f t="shared" si="101"/>
        <v>0</v>
      </c>
      <c r="DG89" s="371">
        <f t="shared" si="102"/>
        <v>0</v>
      </c>
      <c r="DH89" s="371">
        <f t="shared" si="103"/>
        <v>0</v>
      </c>
      <c r="DI89" s="371">
        <f t="shared" si="104"/>
        <v>0</v>
      </c>
      <c r="DJ89" s="371">
        <f t="shared" si="105"/>
        <v>0</v>
      </c>
      <c r="DK89" s="371">
        <f t="shared" si="106"/>
        <v>0</v>
      </c>
      <c r="DL89" s="371">
        <f t="shared" si="107"/>
        <v>0</v>
      </c>
      <c r="DM89" s="371">
        <f t="shared" si="108"/>
        <v>0</v>
      </c>
      <c r="DN89" s="371">
        <f t="shared" si="109"/>
        <v>0</v>
      </c>
      <c r="DO89" s="371">
        <f t="shared" si="110"/>
        <v>0</v>
      </c>
      <c r="DP89" s="371">
        <f t="shared" si="111"/>
        <v>0</v>
      </c>
      <c r="DQ89" s="371">
        <f t="shared" si="112"/>
        <v>0</v>
      </c>
      <c r="DR89" s="371">
        <f t="shared" si="113"/>
        <v>0</v>
      </c>
      <c r="DS89" s="371">
        <f t="shared" si="114"/>
        <v>0</v>
      </c>
      <c r="DT89" s="371">
        <f t="shared" si="115"/>
        <v>0</v>
      </c>
      <c r="DU89" s="371">
        <f t="shared" si="116"/>
        <v>0</v>
      </c>
      <c r="DV89" s="371">
        <f t="shared" si="117"/>
        <v>0</v>
      </c>
      <c r="DW89" s="371">
        <f t="shared" si="118"/>
        <v>0</v>
      </c>
      <c r="DX89" s="371">
        <f t="shared" si="119"/>
        <v>0</v>
      </c>
      <c r="DY89" s="371">
        <f t="shared" si="120"/>
        <v>0</v>
      </c>
      <c r="DZ89" s="371">
        <f t="shared" si="121"/>
        <v>0</v>
      </c>
      <c r="EA89" s="371">
        <f t="shared" si="122"/>
        <v>0</v>
      </c>
      <c r="EB89" s="371">
        <f t="shared" si="123"/>
        <v>0</v>
      </c>
      <c r="EC89" s="371">
        <f t="shared" si="124"/>
        <v>0</v>
      </c>
      <c r="ED89" s="371">
        <f t="shared" si="125"/>
        <v>0</v>
      </c>
      <c r="EE89" s="371">
        <f t="shared" si="126"/>
        <v>0</v>
      </c>
      <c r="EF89" s="371">
        <f t="shared" si="127"/>
        <v>0</v>
      </c>
      <c r="EG89" s="371">
        <f t="shared" si="128"/>
        <v>0</v>
      </c>
      <c r="EH89" s="371">
        <f t="shared" si="129"/>
        <v>0</v>
      </c>
      <c r="EI89" s="371">
        <f t="shared" si="130"/>
        <v>0</v>
      </c>
      <c r="EJ89" s="371">
        <f t="shared" si="131"/>
        <v>0</v>
      </c>
      <c r="EK89" s="56" t="s">
        <v>721</v>
      </c>
    </row>
    <row r="90" spans="1:141" ht="54" customHeight="1">
      <c r="A90" s="37">
        <f>IF('JLA事務局用　※触らないで下さい'!$A$6="","",'JLA事務局用　※触らないで下さい'!$A$6)</f>
      </c>
      <c r="B90" s="171"/>
      <c r="C90" s="58">
        <f t="shared" si="144"/>
      </c>
      <c r="D90" s="58">
        <f t="shared" si="145"/>
      </c>
      <c r="E90" s="195">
        <f>'JLA事務局用　※触らないで下さい'!$B$6</f>
        <v>0</v>
      </c>
      <c r="F90" s="195">
        <f>'JLA事務局用　※触らないで下さい'!$C$6</f>
        <v>0</v>
      </c>
      <c r="G90" s="37" t="str">
        <f t="shared" si="146"/>
        <v>女</v>
      </c>
      <c r="H90" s="171" t="str">
        <f t="shared" si="147"/>
        <v>1900/01/00</v>
      </c>
      <c r="I90" s="37"/>
      <c r="J90" s="37">
        <f t="shared" si="148"/>
      </c>
      <c r="K90" s="37"/>
      <c r="L90" s="37"/>
      <c r="M90" s="57">
        <f t="shared" si="149"/>
      </c>
      <c r="N90" s="37" t="e">
        <f>JLA事務局用　※触らないで下さい!#REF!</f>
        <v>#REF!</v>
      </c>
      <c r="O90" s="37" t="e">
        <f>JLA事務局用　※触らないで下さい!#REF!</f>
        <v>#REF!</v>
      </c>
      <c r="P90" s="37"/>
      <c r="Q90" s="37"/>
      <c r="R90" s="37">
        <v>1</v>
      </c>
      <c r="S90" s="37" t="str">
        <f t="shared" si="132"/>
        <v>障害物ｽｲﾑ
200m</v>
      </c>
      <c r="T90" s="37" t="str">
        <f t="shared" si="150"/>
        <v>:.</v>
      </c>
      <c r="U90" s="37" t="str">
        <f t="shared" si="133"/>
        <v>ﾏﾈｷﾝｷｬﾘｰ
50m</v>
      </c>
      <c r="V90" s="37" t="str">
        <f t="shared" si="151"/>
        <v>:.</v>
      </c>
      <c r="W90" s="37" t="str">
        <f t="shared" si="134"/>
        <v>ﾚｽｷｭｰﾒﾄﾞﾚｰ100m</v>
      </c>
      <c r="X90" s="37" t="str">
        <f t="shared" si="152"/>
        <v>:.</v>
      </c>
      <c r="Y90" s="37" t="str">
        <f t="shared" si="135"/>
        <v>ﾏﾈｷﾝｷｬﾘｰ･
ｳｨｽﾞﾌｨﾝ
100m</v>
      </c>
      <c r="Z90" s="37" t="str">
        <f t="shared" si="153"/>
        <v>:.</v>
      </c>
      <c r="AA90" s="37" t="str">
        <f t="shared" si="136"/>
        <v>ﾏﾈｷﾝﾄｳ･
ｳｨｽﾞﾌｨﾝ
100m</v>
      </c>
      <c r="AB90" s="37" t="str">
        <f t="shared" si="154"/>
        <v>:.</v>
      </c>
      <c r="AC90" s="37" t="str">
        <f t="shared" si="137"/>
        <v>ｽｰﾊﾟｰﾗｲﾌｾｰﾊﾞｰ
200m</v>
      </c>
      <c r="AD90" s="37" t="str">
        <f t="shared" si="155"/>
        <v>:.</v>
      </c>
      <c r="AE90" s="37" t="e">
        <f>IF(AF90="","",#REF!)</f>
        <v>#REF!</v>
      </c>
      <c r="AF90" s="37" t="e">
        <f>IF(#REF!="","",#REF!)</f>
        <v>#REF!</v>
      </c>
      <c r="AG90" s="37"/>
      <c r="AH90" s="37"/>
      <c r="AI90" s="37"/>
      <c r="AJ90" s="37"/>
      <c r="AK90" s="37"/>
      <c r="AL90" s="37"/>
      <c r="AM90" s="37"/>
      <c r="AN90" s="57" t="s">
        <v>909</v>
      </c>
      <c r="AO90" s="219"/>
      <c r="AP90" s="220"/>
      <c r="AQ90" s="219"/>
      <c r="AR90" s="220"/>
      <c r="AS90" s="37" t="s">
        <v>28</v>
      </c>
      <c r="AT90" s="36"/>
      <c r="AU90" s="36"/>
      <c r="AV90" s="34"/>
      <c r="AW90" s="34"/>
      <c r="AX90" s="34"/>
      <c r="AY90" s="284"/>
      <c r="AZ90" s="37"/>
      <c r="BA90" s="34"/>
      <c r="BB90" s="34"/>
      <c r="BC90" s="35"/>
      <c r="BD90" s="37">
        <f>IF(BC90="","",DATEDIF(BC90,'様式 A-4（チーム情報・チームＰＲ）'!$G$2,"Y"))</f>
      </c>
      <c r="BE90" s="287"/>
      <c r="BF90" s="35"/>
      <c r="BG90" s="34"/>
      <c r="BH90" s="153"/>
      <c r="BI90" s="289"/>
      <c r="BJ90" s="309" t="s">
        <v>689</v>
      </c>
      <c r="BK90" s="290"/>
      <c r="BL90" s="309" t="s">
        <v>690</v>
      </c>
      <c r="BM90" s="291"/>
      <c r="BN90" s="289"/>
      <c r="BO90" s="309" t="s">
        <v>689</v>
      </c>
      <c r="BP90" s="290"/>
      <c r="BQ90" s="309" t="s">
        <v>690</v>
      </c>
      <c r="BR90" s="291"/>
      <c r="BS90" s="289"/>
      <c r="BT90" s="309" t="s">
        <v>689</v>
      </c>
      <c r="BU90" s="290"/>
      <c r="BV90" s="309" t="s">
        <v>690</v>
      </c>
      <c r="BW90" s="291"/>
      <c r="BX90" s="289"/>
      <c r="BY90" s="309" t="s">
        <v>689</v>
      </c>
      <c r="BZ90" s="290"/>
      <c r="CA90" s="309" t="s">
        <v>690</v>
      </c>
      <c r="CB90" s="291"/>
      <c r="CC90" s="289"/>
      <c r="CD90" s="309" t="s">
        <v>689</v>
      </c>
      <c r="CE90" s="290"/>
      <c r="CF90" s="309" t="s">
        <v>690</v>
      </c>
      <c r="CG90" s="291"/>
      <c r="CH90" s="289"/>
      <c r="CI90" s="309" t="s">
        <v>689</v>
      </c>
      <c r="CJ90" s="290"/>
      <c r="CK90" s="309" t="s">
        <v>690</v>
      </c>
      <c r="CL90" s="291"/>
      <c r="CM90" s="203"/>
      <c r="CN90" s="203"/>
      <c r="CO90" s="204"/>
      <c r="CP90" s="313" t="str">
        <f t="shared" si="138"/>
        <v>:.</v>
      </c>
      <c r="CQ90" s="313" t="str">
        <f t="shared" si="139"/>
        <v>:.</v>
      </c>
      <c r="CR90" s="313" t="str">
        <f t="shared" si="140"/>
        <v>:.</v>
      </c>
      <c r="CS90" s="313" t="str">
        <f t="shared" si="141"/>
        <v>:.</v>
      </c>
      <c r="CT90" s="313" t="str">
        <f t="shared" si="142"/>
        <v>:.</v>
      </c>
      <c r="CU90" s="313" t="str">
        <f t="shared" si="143"/>
        <v>:.</v>
      </c>
      <c r="CV90" s="314">
        <f t="shared" si="156"/>
        <v>1</v>
      </c>
      <c r="CW90" s="314">
        <f t="shared" si="157"/>
        <v>1</v>
      </c>
      <c r="CX90" s="314">
        <f t="shared" si="158"/>
        <v>1</v>
      </c>
      <c r="CY90" s="314">
        <f t="shared" si="159"/>
        <v>1</v>
      </c>
      <c r="CZ90" s="314">
        <f t="shared" si="160"/>
        <v>1</v>
      </c>
      <c r="DA90" s="314">
        <f t="shared" si="161"/>
        <v>1</v>
      </c>
      <c r="DB90" s="315">
        <f t="shared" si="162"/>
        <v>6</v>
      </c>
      <c r="DC90" s="37">
        <f t="shared" si="163"/>
        <v>0</v>
      </c>
      <c r="DD90" s="59">
        <f t="shared" si="100"/>
        <v>0</v>
      </c>
      <c r="DE90" s="59">
        <f t="shared" si="101"/>
        <v>0</v>
      </c>
      <c r="DG90" s="371">
        <f t="shared" si="102"/>
        <v>0</v>
      </c>
      <c r="DH90" s="371">
        <f t="shared" si="103"/>
        <v>0</v>
      </c>
      <c r="DI90" s="371">
        <f t="shared" si="104"/>
        <v>0</v>
      </c>
      <c r="DJ90" s="371">
        <f t="shared" si="105"/>
        <v>0</v>
      </c>
      <c r="DK90" s="371">
        <f t="shared" si="106"/>
        <v>0</v>
      </c>
      <c r="DL90" s="371">
        <f t="shared" si="107"/>
        <v>0</v>
      </c>
      <c r="DM90" s="371">
        <f t="shared" si="108"/>
        <v>0</v>
      </c>
      <c r="DN90" s="371">
        <f t="shared" si="109"/>
        <v>0</v>
      </c>
      <c r="DO90" s="371">
        <f t="shared" si="110"/>
        <v>0</v>
      </c>
      <c r="DP90" s="371">
        <f t="shared" si="111"/>
        <v>0</v>
      </c>
      <c r="DQ90" s="371">
        <f t="shared" si="112"/>
        <v>0</v>
      </c>
      <c r="DR90" s="371">
        <f t="shared" si="113"/>
        <v>0</v>
      </c>
      <c r="DS90" s="371">
        <f t="shared" si="114"/>
        <v>0</v>
      </c>
      <c r="DT90" s="371">
        <f t="shared" si="115"/>
        <v>0</v>
      </c>
      <c r="DU90" s="371">
        <f t="shared" si="116"/>
        <v>0</v>
      </c>
      <c r="DV90" s="371">
        <f t="shared" si="117"/>
        <v>0</v>
      </c>
      <c r="DW90" s="371">
        <f t="shared" si="118"/>
        <v>0</v>
      </c>
      <c r="DX90" s="371">
        <f t="shared" si="119"/>
        <v>0</v>
      </c>
      <c r="DY90" s="371">
        <f t="shared" si="120"/>
        <v>0</v>
      </c>
      <c r="DZ90" s="371">
        <f t="shared" si="121"/>
        <v>0</v>
      </c>
      <c r="EA90" s="371">
        <f t="shared" si="122"/>
        <v>0</v>
      </c>
      <c r="EB90" s="371">
        <f t="shared" si="123"/>
        <v>0</v>
      </c>
      <c r="EC90" s="371">
        <f t="shared" si="124"/>
        <v>0</v>
      </c>
      <c r="ED90" s="371">
        <f t="shared" si="125"/>
        <v>0</v>
      </c>
      <c r="EE90" s="371">
        <f t="shared" si="126"/>
        <v>0</v>
      </c>
      <c r="EF90" s="371">
        <f t="shared" si="127"/>
        <v>0</v>
      </c>
      <c r="EG90" s="371">
        <f t="shared" si="128"/>
        <v>0</v>
      </c>
      <c r="EH90" s="371">
        <f t="shared" si="129"/>
        <v>0</v>
      </c>
      <c r="EI90" s="371">
        <f t="shared" si="130"/>
        <v>0</v>
      </c>
      <c r="EJ90" s="371">
        <f t="shared" si="131"/>
        <v>0</v>
      </c>
      <c r="EK90" s="56" t="s">
        <v>722</v>
      </c>
    </row>
    <row r="91" spans="1:141" ht="54" customHeight="1">
      <c r="A91" s="37">
        <f>IF('JLA事務局用　※触らないで下さい'!$A$6="","",'JLA事務局用　※触らないで下さい'!$A$6)</f>
      </c>
      <c r="B91" s="171"/>
      <c r="C91" s="58">
        <f t="shared" si="144"/>
      </c>
      <c r="D91" s="58">
        <f t="shared" si="145"/>
      </c>
      <c r="E91" s="195">
        <f>'JLA事務局用　※触らないで下さい'!$B$6</f>
        <v>0</v>
      </c>
      <c r="F91" s="195">
        <f>'JLA事務局用　※触らないで下さい'!$C$6</f>
        <v>0</v>
      </c>
      <c r="G91" s="37" t="str">
        <f t="shared" si="146"/>
        <v>女</v>
      </c>
      <c r="H91" s="171" t="str">
        <f t="shared" si="147"/>
        <v>1900/01/00</v>
      </c>
      <c r="I91" s="37"/>
      <c r="J91" s="37">
        <f t="shared" si="148"/>
      </c>
      <c r="K91" s="37"/>
      <c r="L91" s="37"/>
      <c r="M91" s="57">
        <f t="shared" si="149"/>
      </c>
      <c r="N91" s="37" t="e">
        <f>JLA事務局用　※触らないで下さい!#REF!</f>
        <v>#REF!</v>
      </c>
      <c r="O91" s="37" t="e">
        <f>JLA事務局用　※触らないで下さい!#REF!</f>
        <v>#REF!</v>
      </c>
      <c r="P91" s="37"/>
      <c r="Q91" s="37"/>
      <c r="R91" s="37">
        <v>1</v>
      </c>
      <c r="S91" s="37" t="str">
        <f t="shared" si="132"/>
        <v>障害物ｽｲﾑ
200m</v>
      </c>
      <c r="T91" s="37" t="str">
        <f t="shared" si="150"/>
        <v>:.</v>
      </c>
      <c r="U91" s="37" t="str">
        <f t="shared" si="133"/>
        <v>ﾏﾈｷﾝｷｬﾘｰ
50m</v>
      </c>
      <c r="V91" s="37" t="str">
        <f t="shared" si="151"/>
        <v>:.</v>
      </c>
      <c r="W91" s="37" t="str">
        <f t="shared" si="134"/>
        <v>ﾚｽｷｭｰﾒﾄﾞﾚｰ100m</v>
      </c>
      <c r="X91" s="37" t="str">
        <f t="shared" si="152"/>
        <v>:.</v>
      </c>
      <c r="Y91" s="37" t="str">
        <f t="shared" si="135"/>
        <v>ﾏﾈｷﾝｷｬﾘｰ･
ｳｨｽﾞﾌｨﾝ
100m</v>
      </c>
      <c r="Z91" s="37" t="str">
        <f t="shared" si="153"/>
        <v>:.</v>
      </c>
      <c r="AA91" s="37" t="str">
        <f t="shared" si="136"/>
        <v>ﾏﾈｷﾝﾄｳ･
ｳｨｽﾞﾌｨﾝ
100m</v>
      </c>
      <c r="AB91" s="37" t="str">
        <f t="shared" si="154"/>
        <v>:.</v>
      </c>
      <c r="AC91" s="37" t="str">
        <f t="shared" si="137"/>
        <v>ｽｰﾊﾟｰﾗｲﾌｾｰﾊﾞｰ
200m</v>
      </c>
      <c r="AD91" s="37" t="str">
        <f t="shared" si="155"/>
        <v>:.</v>
      </c>
      <c r="AE91" s="37" t="e">
        <f>IF(AF91="","",#REF!)</f>
        <v>#REF!</v>
      </c>
      <c r="AF91" s="37" t="e">
        <f>IF(#REF!="","",#REF!)</f>
        <v>#REF!</v>
      </c>
      <c r="AG91" s="37"/>
      <c r="AH91" s="37"/>
      <c r="AI91" s="37"/>
      <c r="AJ91" s="37"/>
      <c r="AK91" s="37"/>
      <c r="AL91" s="37"/>
      <c r="AM91" s="37"/>
      <c r="AN91" s="57" t="s">
        <v>910</v>
      </c>
      <c r="AO91" s="219"/>
      <c r="AP91" s="220"/>
      <c r="AQ91" s="219"/>
      <c r="AR91" s="220"/>
      <c r="AS91" s="37" t="s">
        <v>28</v>
      </c>
      <c r="AT91" s="36"/>
      <c r="AU91" s="36"/>
      <c r="AV91" s="34"/>
      <c r="AW91" s="34"/>
      <c r="AX91" s="34"/>
      <c r="AY91" s="284"/>
      <c r="AZ91" s="37"/>
      <c r="BA91" s="34"/>
      <c r="BB91" s="34"/>
      <c r="BC91" s="35"/>
      <c r="BD91" s="37">
        <f>IF(BC91="","",DATEDIF(BC91,'様式 A-4（チーム情報・チームＰＲ）'!$G$2,"Y"))</f>
      </c>
      <c r="BE91" s="287"/>
      <c r="BF91" s="35"/>
      <c r="BG91" s="34"/>
      <c r="BH91" s="153"/>
      <c r="BI91" s="289"/>
      <c r="BJ91" s="309" t="s">
        <v>689</v>
      </c>
      <c r="BK91" s="290"/>
      <c r="BL91" s="309" t="s">
        <v>690</v>
      </c>
      <c r="BM91" s="291"/>
      <c r="BN91" s="289"/>
      <c r="BO91" s="309" t="s">
        <v>689</v>
      </c>
      <c r="BP91" s="290"/>
      <c r="BQ91" s="309" t="s">
        <v>690</v>
      </c>
      <c r="BR91" s="291"/>
      <c r="BS91" s="289"/>
      <c r="BT91" s="309" t="s">
        <v>689</v>
      </c>
      <c r="BU91" s="290"/>
      <c r="BV91" s="309" t="s">
        <v>690</v>
      </c>
      <c r="BW91" s="291"/>
      <c r="BX91" s="289"/>
      <c r="BY91" s="309" t="s">
        <v>689</v>
      </c>
      <c r="BZ91" s="290"/>
      <c r="CA91" s="309" t="s">
        <v>690</v>
      </c>
      <c r="CB91" s="291"/>
      <c r="CC91" s="289"/>
      <c r="CD91" s="309" t="s">
        <v>689</v>
      </c>
      <c r="CE91" s="290"/>
      <c r="CF91" s="309" t="s">
        <v>690</v>
      </c>
      <c r="CG91" s="291"/>
      <c r="CH91" s="289"/>
      <c r="CI91" s="309" t="s">
        <v>689</v>
      </c>
      <c r="CJ91" s="290"/>
      <c r="CK91" s="309" t="s">
        <v>690</v>
      </c>
      <c r="CL91" s="291"/>
      <c r="CM91" s="203"/>
      <c r="CN91" s="203"/>
      <c r="CO91" s="204"/>
      <c r="CP91" s="313" t="str">
        <f t="shared" si="138"/>
        <v>:.</v>
      </c>
      <c r="CQ91" s="313" t="str">
        <f t="shared" si="139"/>
        <v>:.</v>
      </c>
      <c r="CR91" s="313" t="str">
        <f t="shared" si="140"/>
        <v>:.</v>
      </c>
      <c r="CS91" s="313" t="str">
        <f t="shared" si="141"/>
        <v>:.</v>
      </c>
      <c r="CT91" s="313" t="str">
        <f t="shared" si="142"/>
        <v>:.</v>
      </c>
      <c r="CU91" s="313" t="str">
        <f t="shared" si="143"/>
        <v>:.</v>
      </c>
      <c r="CV91" s="314">
        <f t="shared" si="156"/>
        <v>1</v>
      </c>
      <c r="CW91" s="314">
        <f t="shared" si="157"/>
        <v>1</v>
      </c>
      <c r="CX91" s="314">
        <f t="shared" si="158"/>
        <v>1</v>
      </c>
      <c r="CY91" s="314">
        <f t="shared" si="159"/>
        <v>1</v>
      </c>
      <c r="CZ91" s="314">
        <f t="shared" si="160"/>
        <v>1</v>
      </c>
      <c r="DA91" s="314">
        <f t="shared" si="161"/>
        <v>1</v>
      </c>
      <c r="DB91" s="315">
        <f t="shared" si="162"/>
        <v>6</v>
      </c>
      <c r="DC91" s="37">
        <f t="shared" si="163"/>
        <v>0</v>
      </c>
      <c r="DD91" s="59">
        <f t="shared" si="100"/>
        <v>0</v>
      </c>
      <c r="DE91" s="59">
        <f t="shared" si="101"/>
        <v>0</v>
      </c>
      <c r="DG91" s="371">
        <f t="shared" si="102"/>
        <v>0</v>
      </c>
      <c r="DH91" s="371">
        <f t="shared" si="103"/>
        <v>0</v>
      </c>
      <c r="DI91" s="371">
        <f t="shared" si="104"/>
        <v>0</v>
      </c>
      <c r="DJ91" s="371">
        <f t="shared" si="105"/>
        <v>0</v>
      </c>
      <c r="DK91" s="371">
        <f t="shared" si="106"/>
        <v>0</v>
      </c>
      <c r="DL91" s="371">
        <f t="shared" si="107"/>
        <v>0</v>
      </c>
      <c r="DM91" s="371">
        <f t="shared" si="108"/>
        <v>0</v>
      </c>
      <c r="DN91" s="371">
        <f t="shared" si="109"/>
        <v>0</v>
      </c>
      <c r="DO91" s="371">
        <f t="shared" si="110"/>
        <v>0</v>
      </c>
      <c r="DP91" s="371">
        <f t="shared" si="111"/>
        <v>0</v>
      </c>
      <c r="DQ91" s="371">
        <f t="shared" si="112"/>
        <v>0</v>
      </c>
      <c r="DR91" s="371">
        <f t="shared" si="113"/>
        <v>0</v>
      </c>
      <c r="DS91" s="371">
        <f t="shared" si="114"/>
        <v>0</v>
      </c>
      <c r="DT91" s="371">
        <f t="shared" si="115"/>
        <v>0</v>
      </c>
      <c r="DU91" s="371">
        <f t="shared" si="116"/>
        <v>0</v>
      </c>
      <c r="DV91" s="371">
        <f t="shared" si="117"/>
        <v>0</v>
      </c>
      <c r="DW91" s="371">
        <f t="shared" si="118"/>
        <v>0</v>
      </c>
      <c r="DX91" s="371">
        <f t="shared" si="119"/>
        <v>0</v>
      </c>
      <c r="DY91" s="371">
        <f t="shared" si="120"/>
        <v>0</v>
      </c>
      <c r="DZ91" s="371">
        <f t="shared" si="121"/>
        <v>0</v>
      </c>
      <c r="EA91" s="371">
        <f t="shared" si="122"/>
        <v>0</v>
      </c>
      <c r="EB91" s="371">
        <f t="shared" si="123"/>
        <v>0</v>
      </c>
      <c r="EC91" s="371">
        <f t="shared" si="124"/>
        <v>0</v>
      </c>
      <c r="ED91" s="371">
        <f t="shared" si="125"/>
        <v>0</v>
      </c>
      <c r="EE91" s="371">
        <f t="shared" si="126"/>
        <v>0</v>
      </c>
      <c r="EF91" s="371">
        <f t="shared" si="127"/>
        <v>0</v>
      </c>
      <c r="EG91" s="371">
        <f t="shared" si="128"/>
        <v>0</v>
      </c>
      <c r="EH91" s="371">
        <f t="shared" si="129"/>
        <v>0</v>
      </c>
      <c r="EI91" s="371">
        <f t="shared" si="130"/>
        <v>0</v>
      </c>
      <c r="EJ91" s="371">
        <f t="shared" si="131"/>
        <v>0</v>
      </c>
      <c r="EK91" s="56" t="s">
        <v>723</v>
      </c>
    </row>
    <row r="92" spans="1:141" ht="54" customHeight="1">
      <c r="A92" s="37">
        <f>IF('JLA事務局用　※触らないで下さい'!$A$6="","",'JLA事務局用　※触らないで下さい'!$A$6)</f>
      </c>
      <c r="B92" s="171"/>
      <c r="C92" s="58">
        <f t="shared" si="144"/>
      </c>
      <c r="D92" s="58">
        <f t="shared" si="145"/>
      </c>
      <c r="E92" s="195">
        <f>'JLA事務局用　※触らないで下さい'!$B$6</f>
        <v>0</v>
      </c>
      <c r="F92" s="195">
        <f>'JLA事務局用　※触らないで下さい'!$C$6</f>
        <v>0</v>
      </c>
      <c r="G92" s="37" t="str">
        <f t="shared" si="146"/>
        <v>女</v>
      </c>
      <c r="H92" s="171" t="str">
        <f t="shared" si="147"/>
        <v>1900/01/00</v>
      </c>
      <c r="I92" s="37"/>
      <c r="J92" s="37">
        <f t="shared" si="148"/>
      </c>
      <c r="K92" s="37"/>
      <c r="L92" s="37"/>
      <c r="M92" s="57">
        <f t="shared" si="149"/>
      </c>
      <c r="N92" s="37" t="e">
        <f>JLA事務局用　※触らないで下さい!#REF!</f>
        <v>#REF!</v>
      </c>
      <c r="O92" s="37" t="e">
        <f>JLA事務局用　※触らないで下さい!#REF!</f>
        <v>#REF!</v>
      </c>
      <c r="P92" s="37"/>
      <c r="Q92" s="37"/>
      <c r="R92" s="37">
        <v>1</v>
      </c>
      <c r="S92" s="37" t="str">
        <f t="shared" si="132"/>
        <v>障害物ｽｲﾑ
200m</v>
      </c>
      <c r="T92" s="37" t="str">
        <f t="shared" si="150"/>
        <v>:.</v>
      </c>
      <c r="U92" s="37" t="str">
        <f t="shared" si="133"/>
        <v>ﾏﾈｷﾝｷｬﾘｰ
50m</v>
      </c>
      <c r="V92" s="37" t="str">
        <f t="shared" si="151"/>
        <v>:.</v>
      </c>
      <c r="W92" s="37" t="str">
        <f t="shared" si="134"/>
        <v>ﾚｽｷｭｰﾒﾄﾞﾚｰ100m</v>
      </c>
      <c r="X92" s="37" t="str">
        <f t="shared" si="152"/>
        <v>:.</v>
      </c>
      <c r="Y92" s="37" t="str">
        <f t="shared" si="135"/>
        <v>ﾏﾈｷﾝｷｬﾘｰ･
ｳｨｽﾞﾌｨﾝ
100m</v>
      </c>
      <c r="Z92" s="37" t="str">
        <f t="shared" si="153"/>
        <v>:.</v>
      </c>
      <c r="AA92" s="37" t="str">
        <f t="shared" si="136"/>
        <v>ﾏﾈｷﾝﾄｳ･
ｳｨｽﾞﾌｨﾝ
100m</v>
      </c>
      <c r="AB92" s="37" t="str">
        <f t="shared" si="154"/>
        <v>:.</v>
      </c>
      <c r="AC92" s="37" t="str">
        <f t="shared" si="137"/>
        <v>ｽｰﾊﾟｰﾗｲﾌｾｰﾊﾞｰ
200m</v>
      </c>
      <c r="AD92" s="37" t="str">
        <f t="shared" si="155"/>
        <v>:.</v>
      </c>
      <c r="AE92" s="37" t="e">
        <f>IF(AF92="","",#REF!)</f>
        <v>#REF!</v>
      </c>
      <c r="AF92" s="37" t="e">
        <f>IF(#REF!="","",#REF!)</f>
        <v>#REF!</v>
      </c>
      <c r="AG92" s="37"/>
      <c r="AH92" s="37"/>
      <c r="AI92" s="37"/>
      <c r="AJ92" s="37"/>
      <c r="AK92" s="37"/>
      <c r="AL92" s="37"/>
      <c r="AM92" s="37"/>
      <c r="AN92" s="57" t="s">
        <v>911</v>
      </c>
      <c r="AO92" s="219"/>
      <c r="AP92" s="220"/>
      <c r="AQ92" s="219"/>
      <c r="AR92" s="220"/>
      <c r="AS92" s="37" t="s">
        <v>28</v>
      </c>
      <c r="AT92" s="36"/>
      <c r="AU92" s="36"/>
      <c r="AV92" s="34"/>
      <c r="AW92" s="34"/>
      <c r="AX92" s="34"/>
      <c r="AY92" s="284"/>
      <c r="AZ92" s="37"/>
      <c r="BA92" s="34"/>
      <c r="BB92" s="34"/>
      <c r="BC92" s="35"/>
      <c r="BD92" s="37">
        <f>IF(BC92="","",DATEDIF(BC92,'様式 A-4（チーム情報・チームＰＲ）'!$G$2,"Y"))</f>
      </c>
      <c r="BE92" s="287"/>
      <c r="BF92" s="35"/>
      <c r="BG92" s="34"/>
      <c r="BH92" s="153"/>
      <c r="BI92" s="289"/>
      <c r="BJ92" s="309" t="s">
        <v>689</v>
      </c>
      <c r="BK92" s="290"/>
      <c r="BL92" s="309" t="s">
        <v>690</v>
      </c>
      <c r="BM92" s="291"/>
      <c r="BN92" s="289"/>
      <c r="BO92" s="309" t="s">
        <v>689</v>
      </c>
      <c r="BP92" s="290"/>
      <c r="BQ92" s="309" t="s">
        <v>690</v>
      </c>
      <c r="BR92" s="291"/>
      <c r="BS92" s="289"/>
      <c r="BT92" s="309" t="s">
        <v>689</v>
      </c>
      <c r="BU92" s="290"/>
      <c r="BV92" s="309" t="s">
        <v>690</v>
      </c>
      <c r="BW92" s="291"/>
      <c r="BX92" s="289"/>
      <c r="BY92" s="309" t="s">
        <v>689</v>
      </c>
      <c r="BZ92" s="290"/>
      <c r="CA92" s="309" t="s">
        <v>690</v>
      </c>
      <c r="CB92" s="291"/>
      <c r="CC92" s="289"/>
      <c r="CD92" s="309" t="s">
        <v>689</v>
      </c>
      <c r="CE92" s="290"/>
      <c r="CF92" s="309" t="s">
        <v>690</v>
      </c>
      <c r="CG92" s="291"/>
      <c r="CH92" s="289"/>
      <c r="CI92" s="309" t="s">
        <v>689</v>
      </c>
      <c r="CJ92" s="290"/>
      <c r="CK92" s="309" t="s">
        <v>690</v>
      </c>
      <c r="CL92" s="291"/>
      <c r="CM92" s="203"/>
      <c r="CN92" s="203"/>
      <c r="CO92" s="204"/>
      <c r="CP92" s="313" t="str">
        <f t="shared" si="138"/>
        <v>:.</v>
      </c>
      <c r="CQ92" s="313" t="str">
        <f t="shared" si="139"/>
        <v>:.</v>
      </c>
      <c r="CR92" s="313" t="str">
        <f t="shared" si="140"/>
        <v>:.</v>
      </c>
      <c r="CS92" s="313" t="str">
        <f t="shared" si="141"/>
        <v>:.</v>
      </c>
      <c r="CT92" s="313" t="str">
        <f t="shared" si="142"/>
        <v>:.</v>
      </c>
      <c r="CU92" s="313" t="str">
        <f t="shared" si="143"/>
        <v>:.</v>
      </c>
      <c r="CV92" s="314">
        <f t="shared" si="156"/>
        <v>1</v>
      </c>
      <c r="CW92" s="314">
        <f t="shared" si="157"/>
        <v>1</v>
      </c>
      <c r="CX92" s="314">
        <f t="shared" si="158"/>
        <v>1</v>
      </c>
      <c r="CY92" s="314">
        <f t="shared" si="159"/>
        <v>1</v>
      </c>
      <c r="CZ92" s="314">
        <f t="shared" si="160"/>
        <v>1</v>
      </c>
      <c r="DA92" s="314">
        <f t="shared" si="161"/>
        <v>1</v>
      </c>
      <c r="DB92" s="315">
        <f t="shared" si="162"/>
        <v>6</v>
      </c>
      <c r="DC92" s="37">
        <f t="shared" si="163"/>
        <v>0</v>
      </c>
      <c r="DD92" s="59">
        <f t="shared" si="100"/>
        <v>0</v>
      </c>
      <c r="DE92" s="59">
        <f t="shared" si="101"/>
        <v>0</v>
      </c>
      <c r="DG92" s="371">
        <f t="shared" si="102"/>
        <v>0</v>
      </c>
      <c r="DH92" s="371">
        <f t="shared" si="103"/>
        <v>0</v>
      </c>
      <c r="DI92" s="371">
        <f t="shared" si="104"/>
        <v>0</v>
      </c>
      <c r="DJ92" s="371">
        <f t="shared" si="105"/>
        <v>0</v>
      </c>
      <c r="DK92" s="371">
        <f t="shared" si="106"/>
        <v>0</v>
      </c>
      <c r="DL92" s="371">
        <f t="shared" si="107"/>
        <v>0</v>
      </c>
      <c r="DM92" s="371">
        <f t="shared" si="108"/>
        <v>0</v>
      </c>
      <c r="DN92" s="371">
        <f t="shared" si="109"/>
        <v>0</v>
      </c>
      <c r="DO92" s="371">
        <f t="shared" si="110"/>
        <v>0</v>
      </c>
      <c r="DP92" s="371">
        <f t="shared" si="111"/>
        <v>0</v>
      </c>
      <c r="DQ92" s="371">
        <f t="shared" si="112"/>
        <v>0</v>
      </c>
      <c r="DR92" s="371">
        <f t="shared" si="113"/>
        <v>0</v>
      </c>
      <c r="DS92" s="371">
        <f t="shared" si="114"/>
        <v>0</v>
      </c>
      <c r="DT92" s="371">
        <f t="shared" si="115"/>
        <v>0</v>
      </c>
      <c r="DU92" s="371">
        <f t="shared" si="116"/>
        <v>0</v>
      </c>
      <c r="DV92" s="371">
        <f t="shared" si="117"/>
        <v>0</v>
      </c>
      <c r="DW92" s="371">
        <f t="shared" si="118"/>
        <v>0</v>
      </c>
      <c r="DX92" s="371">
        <f t="shared" si="119"/>
        <v>0</v>
      </c>
      <c r="DY92" s="371">
        <f t="shared" si="120"/>
        <v>0</v>
      </c>
      <c r="DZ92" s="371">
        <f t="shared" si="121"/>
        <v>0</v>
      </c>
      <c r="EA92" s="371">
        <f t="shared" si="122"/>
        <v>0</v>
      </c>
      <c r="EB92" s="371">
        <f t="shared" si="123"/>
        <v>0</v>
      </c>
      <c r="EC92" s="371">
        <f t="shared" si="124"/>
        <v>0</v>
      </c>
      <c r="ED92" s="371">
        <f t="shared" si="125"/>
        <v>0</v>
      </c>
      <c r="EE92" s="371">
        <f t="shared" si="126"/>
        <v>0</v>
      </c>
      <c r="EF92" s="371">
        <f t="shared" si="127"/>
        <v>0</v>
      </c>
      <c r="EG92" s="371">
        <f t="shared" si="128"/>
        <v>0</v>
      </c>
      <c r="EH92" s="371">
        <f t="shared" si="129"/>
        <v>0</v>
      </c>
      <c r="EI92" s="371">
        <f t="shared" si="130"/>
        <v>0</v>
      </c>
      <c r="EJ92" s="371">
        <f t="shared" si="131"/>
        <v>0</v>
      </c>
      <c r="EK92" s="56" t="s">
        <v>724</v>
      </c>
    </row>
    <row r="93" spans="1:141" ht="54" customHeight="1">
      <c r="A93" s="37">
        <f>IF('JLA事務局用　※触らないで下さい'!$A$6="","",'JLA事務局用　※触らないで下さい'!$A$6)</f>
      </c>
      <c r="B93" s="171"/>
      <c r="C93" s="58">
        <f t="shared" si="144"/>
      </c>
      <c r="D93" s="58">
        <f t="shared" si="145"/>
      </c>
      <c r="E93" s="195">
        <f>'JLA事務局用　※触らないで下さい'!$B$6</f>
        <v>0</v>
      </c>
      <c r="F93" s="195">
        <f>'JLA事務局用　※触らないで下さい'!$C$6</f>
        <v>0</v>
      </c>
      <c r="G93" s="37" t="str">
        <f t="shared" si="146"/>
        <v>女</v>
      </c>
      <c r="H93" s="171" t="str">
        <f t="shared" si="147"/>
        <v>1900/01/00</v>
      </c>
      <c r="I93" s="37"/>
      <c r="J93" s="37">
        <f t="shared" si="148"/>
      </c>
      <c r="K93" s="37"/>
      <c r="L93" s="37"/>
      <c r="M93" s="57">
        <f t="shared" si="149"/>
      </c>
      <c r="N93" s="37" t="e">
        <f>JLA事務局用　※触らないで下さい!#REF!</f>
        <v>#REF!</v>
      </c>
      <c r="O93" s="37" t="e">
        <f>JLA事務局用　※触らないで下さい!#REF!</f>
        <v>#REF!</v>
      </c>
      <c r="P93" s="37"/>
      <c r="Q93" s="37"/>
      <c r="R93" s="37">
        <v>1</v>
      </c>
      <c r="S93" s="37" t="str">
        <f t="shared" si="132"/>
        <v>障害物ｽｲﾑ
200m</v>
      </c>
      <c r="T93" s="37" t="str">
        <f t="shared" si="150"/>
        <v>:.</v>
      </c>
      <c r="U93" s="37" t="str">
        <f t="shared" si="133"/>
        <v>ﾏﾈｷﾝｷｬﾘｰ
50m</v>
      </c>
      <c r="V93" s="37" t="str">
        <f t="shared" si="151"/>
        <v>:.</v>
      </c>
      <c r="W93" s="37" t="str">
        <f t="shared" si="134"/>
        <v>ﾚｽｷｭｰﾒﾄﾞﾚｰ100m</v>
      </c>
      <c r="X93" s="37" t="str">
        <f t="shared" si="152"/>
        <v>:.</v>
      </c>
      <c r="Y93" s="37" t="str">
        <f t="shared" si="135"/>
        <v>ﾏﾈｷﾝｷｬﾘｰ･
ｳｨｽﾞﾌｨﾝ
100m</v>
      </c>
      <c r="Z93" s="37" t="str">
        <f t="shared" si="153"/>
        <v>:.</v>
      </c>
      <c r="AA93" s="37" t="str">
        <f t="shared" si="136"/>
        <v>ﾏﾈｷﾝﾄｳ･
ｳｨｽﾞﾌｨﾝ
100m</v>
      </c>
      <c r="AB93" s="37" t="str">
        <f t="shared" si="154"/>
        <v>:.</v>
      </c>
      <c r="AC93" s="37" t="str">
        <f t="shared" si="137"/>
        <v>ｽｰﾊﾟｰﾗｲﾌｾｰﾊﾞｰ
200m</v>
      </c>
      <c r="AD93" s="37" t="str">
        <f t="shared" si="155"/>
        <v>:.</v>
      </c>
      <c r="AE93" s="37" t="e">
        <f>IF(AF93="","",#REF!)</f>
        <v>#REF!</v>
      </c>
      <c r="AF93" s="37" t="e">
        <f>IF(#REF!="","",#REF!)</f>
        <v>#REF!</v>
      </c>
      <c r="AG93" s="37"/>
      <c r="AH93" s="37"/>
      <c r="AI93" s="37"/>
      <c r="AJ93" s="37"/>
      <c r="AK93" s="37"/>
      <c r="AL93" s="37"/>
      <c r="AM93" s="37"/>
      <c r="AN93" s="57" t="s">
        <v>912</v>
      </c>
      <c r="AO93" s="219"/>
      <c r="AP93" s="220"/>
      <c r="AQ93" s="219"/>
      <c r="AR93" s="220"/>
      <c r="AS93" s="37" t="s">
        <v>28</v>
      </c>
      <c r="AT93" s="36"/>
      <c r="AU93" s="36"/>
      <c r="AV93" s="34"/>
      <c r="AW93" s="34"/>
      <c r="AX93" s="34"/>
      <c r="AY93" s="284"/>
      <c r="AZ93" s="37"/>
      <c r="BA93" s="34"/>
      <c r="BB93" s="34"/>
      <c r="BC93" s="35"/>
      <c r="BD93" s="37">
        <f>IF(BC93="","",DATEDIF(BC93,'様式 A-4（チーム情報・チームＰＲ）'!$G$2,"Y"))</f>
      </c>
      <c r="BE93" s="287"/>
      <c r="BF93" s="35"/>
      <c r="BG93" s="34"/>
      <c r="BH93" s="153"/>
      <c r="BI93" s="289"/>
      <c r="BJ93" s="309" t="s">
        <v>689</v>
      </c>
      <c r="BK93" s="290"/>
      <c r="BL93" s="309" t="s">
        <v>690</v>
      </c>
      <c r="BM93" s="291"/>
      <c r="BN93" s="289"/>
      <c r="BO93" s="309" t="s">
        <v>689</v>
      </c>
      <c r="BP93" s="290"/>
      <c r="BQ93" s="309" t="s">
        <v>690</v>
      </c>
      <c r="BR93" s="291"/>
      <c r="BS93" s="289"/>
      <c r="BT93" s="309" t="s">
        <v>689</v>
      </c>
      <c r="BU93" s="290"/>
      <c r="BV93" s="309" t="s">
        <v>690</v>
      </c>
      <c r="BW93" s="291"/>
      <c r="BX93" s="289"/>
      <c r="BY93" s="309" t="s">
        <v>689</v>
      </c>
      <c r="BZ93" s="290"/>
      <c r="CA93" s="309" t="s">
        <v>690</v>
      </c>
      <c r="CB93" s="291"/>
      <c r="CC93" s="289"/>
      <c r="CD93" s="309" t="s">
        <v>689</v>
      </c>
      <c r="CE93" s="290"/>
      <c r="CF93" s="309" t="s">
        <v>690</v>
      </c>
      <c r="CG93" s="291"/>
      <c r="CH93" s="289"/>
      <c r="CI93" s="309" t="s">
        <v>689</v>
      </c>
      <c r="CJ93" s="290"/>
      <c r="CK93" s="309" t="s">
        <v>690</v>
      </c>
      <c r="CL93" s="291"/>
      <c r="CM93" s="203"/>
      <c r="CN93" s="203"/>
      <c r="CO93" s="204"/>
      <c r="CP93" s="313" t="str">
        <f t="shared" si="138"/>
        <v>:.</v>
      </c>
      <c r="CQ93" s="313" t="str">
        <f t="shared" si="139"/>
        <v>:.</v>
      </c>
      <c r="CR93" s="313" t="str">
        <f t="shared" si="140"/>
        <v>:.</v>
      </c>
      <c r="CS93" s="313" t="str">
        <f t="shared" si="141"/>
        <v>:.</v>
      </c>
      <c r="CT93" s="313" t="str">
        <f t="shared" si="142"/>
        <v>:.</v>
      </c>
      <c r="CU93" s="313" t="str">
        <f t="shared" si="143"/>
        <v>:.</v>
      </c>
      <c r="CV93" s="314">
        <f>COUNTIF(CP93,":.")</f>
        <v>1</v>
      </c>
      <c r="CW93" s="314">
        <f t="shared" si="157"/>
        <v>1</v>
      </c>
      <c r="CX93" s="314">
        <f t="shared" si="158"/>
        <v>1</v>
      </c>
      <c r="CY93" s="314">
        <f t="shared" si="159"/>
        <v>1</v>
      </c>
      <c r="CZ93" s="314">
        <f t="shared" si="160"/>
        <v>1</v>
      </c>
      <c r="DA93" s="314">
        <f t="shared" si="161"/>
        <v>1</v>
      </c>
      <c r="DB93" s="315">
        <f>SUM(CV93:DA93)</f>
        <v>6</v>
      </c>
      <c r="DC93" s="37">
        <f t="shared" si="163"/>
        <v>0</v>
      </c>
      <c r="DD93" s="59">
        <f t="shared" si="100"/>
        <v>0</v>
      </c>
      <c r="DE93" s="59">
        <f t="shared" si="101"/>
        <v>0</v>
      </c>
      <c r="DG93" s="371">
        <f t="shared" si="102"/>
        <v>0</v>
      </c>
      <c r="DH93" s="371">
        <f t="shared" si="103"/>
        <v>0</v>
      </c>
      <c r="DI93" s="371">
        <f t="shared" si="104"/>
        <v>0</v>
      </c>
      <c r="DJ93" s="371">
        <f t="shared" si="105"/>
        <v>0</v>
      </c>
      <c r="DK93" s="371">
        <f t="shared" si="106"/>
        <v>0</v>
      </c>
      <c r="DL93" s="371">
        <f t="shared" si="107"/>
        <v>0</v>
      </c>
      <c r="DM93" s="371">
        <f t="shared" si="108"/>
        <v>0</v>
      </c>
      <c r="DN93" s="371">
        <f t="shared" si="109"/>
        <v>0</v>
      </c>
      <c r="DO93" s="371">
        <f t="shared" si="110"/>
        <v>0</v>
      </c>
      <c r="DP93" s="371">
        <f t="shared" si="111"/>
        <v>0</v>
      </c>
      <c r="DQ93" s="371">
        <f t="shared" si="112"/>
        <v>0</v>
      </c>
      <c r="DR93" s="371">
        <f t="shared" si="113"/>
        <v>0</v>
      </c>
      <c r="DS93" s="371">
        <f t="shared" si="114"/>
        <v>0</v>
      </c>
      <c r="DT93" s="371">
        <f t="shared" si="115"/>
        <v>0</v>
      </c>
      <c r="DU93" s="371">
        <f t="shared" si="116"/>
        <v>0</v>
      </c>
      <c r="DV93" s="371">
        <f t="shared" si="117"/>
        <v>0</v>
      </c>
      <c r="DW93" s="371">
        <f t="shared" si="118"/>
        <v>0</v>
      </c>
      <c r="DX93" s="371">
        <f t="shared" si="119"/>
        <v>0</v>
      </c>
      <c r="DY93" s="371">
        <f t="shared" si="120"/>
        <v>0</v>
      </c>
      <c r="DZ93" s="371">
        <f t="shared" si="121"/>
        <v>0</v>
      </c>
      <c r="EA93" s="371">
        <f t="shared" si="122"/>
        <v>0</v>
      </c>
      <c r="EB93" s="371">
        <f t="shared" si="123"/>
        <v>0</v>
      </c>
      <c r="EC93" s="371">
        <f t="shared" si="124"/>
        <v>0</v>
      </c>
      <c r="ED93" s="371">
        <f t="shared" si="125"/>
        <v>0</v>
      </c>
      <c r="EE93" s="371">
        <f t="shared" si="126"/>
        <v>0</v>
      </c>
      <c r="EF93" s="371">
        <f t="shared" si="127"/>
        <v>0</v>
      </c>
      <c r="EG93" s="371">
        <f t="shared" si="128"/>
        <v>0</v>
      </c>
      <c r="EH93" s="371">
        <f t="shared" si="129"/>
        <v>0</v>
      </c>
      <c r="EI93" s="371">
        <f t="shared" si="130"/>
        <v>0</v>
      </c>
      <c r="EJ93" s="371">
        <f t="shared" si="131"/>
        <v>0</v>
      </c>
      <c r="EK93" s="56" t="s">
        <v>725</v>
      </c>
    </row>
    <row r="94" spans="1:141" ht="54" customHeight="1">
      <c r="A94" s="37">
        <f>IF('JLA事務局用　※触らないで下さい'!$A$6="","",'JLA事務局用　※触らないで下さい'!$A$6)</f>
      </c>
      <c r="B94" s="171"/>
      <c r="C94" s="58">
        <f t="shared" si="144"/>
      </c>
      <c r="D94" s="58">
        <f t="shared" si="145"/>
      </c>
      <c r="E94" s="195">
        <f>'JLA事務局用　※触らないで下さい'!$B$6</f>
        <v>0</v>
      </c>
      <c r="F94" s="195">
        <f>'JLA事務局用　※触らないで下さい'!$C$6</f>
        <v>0</v>
      </c>
      <c r="G94" s="37" t="str">
        <f t="shared" si="146"/>
        <v>女</v>
      </c>
      <c r="H94" s="171" t="str">
        <f t="shared" si="147"/>
        <v>1900/01/00</v>
      </c>
      <c r="I94" s="37"/>
      <c r="J94" s="37">
        <f t="shared" si="148"/>
      </c>
      <c r="K94" s="37"/>
      <c r="L94" s="37"/>
      <c r="M94" s="57">
        <f t="shared" si="149"/>
      </c>
      <c r="N94" s="37" t="e">
        <f>JLA事務局用　※触らないで下さい!#REF!</f>
        <v>#REF!</v>
      </c>
      <c r="O94" s="37" t="e">
        <f>JLA事務局用　※触らないで下さい!#REF!</f>
        <v>#REF!</v>
      </c>
      <c r="P94" s="37"/>
      <c r="Q94" s="37"/>
      <c r="R94" s="37">
        <v>1</v>
      </c>
      <c r="S94" s="37" t="str">
        <f>IF(T94="","",$CP$7)</f>
        <v>障害物ｽｲﾑ
200m</v>
      </c>
      <c r="T94" s="37" t="str">
        <f t="shared" si="150"/>
        <v>:.</v>
      </c>
      <c r="U94" s="37" t="str">
        <f>IF(V94="","",$CQ$7)</f>
        <v>ﾏﾈｷﾝｷｬﾘｰ
50m</v>
      </c>
      <c r="V94" s="37" t="str">
        <f t="shared" si="151"/>
        <v>:.</v>
      </c>
      <c r="W94" s="37" t="str">
        <f>IF(X94="","",$CR$7)</f>
        <v>ﾚｽｷｭｰﾒﾄﾞﾚｰ100m</v>
      </c>
      <c r="X94" s="37" t="str">
        <f t="shared" si="152"/>
        <v>:.</v>
      </c>
      <c r="Y94" s="37" t="str">
        <f>IF(Z94="","",$CS$7)</f>
        <v>ﾏﾈｷﾝｷｬﾘｰ･
ｳｨｽﾞﾌｨﾝ
100m</v>
      </c>
      <c r="Z94" s="37" t="str">
        <f t="shared" si="153"/>
        <v>:.</v>
      </c>
      <c r="AA94" s="37" t="str">
        <f>IF(AB94="","",$CT$7)</f>
        <v>ﾏﾈｷﾝﾄｳ･
ｳｨｽﾞﾌｨﾝ
100m</v>
      </c>
      <c r="AB94" s="37" t="str">
        <f t="shared" si="154"/>
        <v>:.</v>
      </c>
      <c r="AC94" s="37" t="str">
        <f>IF(AD94="","",$CU$7)</f>
        <v>ｽｰﾊﾟｰﾗｲﾌｾｰﾊﾞｰ
200m</v>
      </c>
      <c r="AD94" s="37" t="str">
        <f t="shared" si="155"/>
        <v>:.</v>
      </c>
      <c r="AE94" s="37" t="e">
        <f>IF(AF94="","",#REF!)</f>
        <v>#REF!</v>
      </c>
      <c r="AF94" s="37" t="e">
        <f>IF(#REF!="","",#REF!)</f>
        <v>#REF!</v>
      </c>
      <c r="AG94" s="37"/>
      <c r="AH94" s="37"/>
      <c r="AI94" s="37"/>
      <c r="AJ94" s="37"/>
      <c r="AK94" s="37"/>
      <c r="AL94" s="37"/>
      <c r="AM94" s="37"/>
      <c r="AN94" s="57" t="s">
        <v>913</v>
      </c>
      <c r="AO94" s="219"/>
      <c r="AP94" s="220"/>
      <c r="AQ94" s="219"/>
      <c r="AR94" s="220"/>
      <c r="AS94" s="37" t="s">
        <v>28</v>
      </c>
      <c r="AT94" s="36"/>
      <c r="AU94" s="36"/>
      <c r="AV94" s="34"/>
      <c r="AW94" s="34"/>
      <c r="AX94" s="34"/>
      <c r="AY94" s="284"/>
      <c r="AZ94" s="37"/>
      <c r="BA94" s="34"/>
      <c r="BB94" s="34"/>
      <c r="BC94" s="35"/>
      <c r="BD94" s="37">
        <f>IF(BC94="","",DATEDIF(BC94,'様式 A-4（チーム情報・チームＰＲ）'!$G$2,"Y"))</f>
      </c>
      <c r="BE94" s="287"/>
      <c r="BF94" s="35"/>
      <c r="BG94" s="34"/>
      <c r="BH94" s="153"/>
      <c r="BI94" s="289"/>
      <c r="BJ94" s="309" t="s">
        <v>689</v>
      </c>
      <c r="BK94" s="290"/>
      <c r="BL94" s="309" t="s">
        <v>690</v>
      </c>
      <c r="BM94" s="291"/>
      <c r="BN94" s="289"/>
      <c r="BO94" s="309" t="s">
        <v>689</v>
      </c>
      <c r="BP94" s="290"/>
      <c r="BQ94" s="309" t="s">
        <v>690</v>
      </c>
      <c r="BR94" s="291"/>
      <c r="BS94" s="289"/>
      <c r="BT94" s="309" t="s">
        <v>689</v>
      </c>
      <c r="BU94" s="290"/>
      <c r="BV94" s="309" t="s">
        <v>690</v>
      </c>
      <c r="BW94" s="291"/>
      <c r="BX94" s="289"/>
      <c r="BY94" s="309" t="s">
        <v>689</v>
      </c>
      <c r="BZ94" s="290"/>
      <c r="CA94" s="309" t="s">
        <v>690</v>
      </c>
      <c r="CB94" s="291"/>
      <c r="CC94" s="289"/>
      <c r="CD94" s="309" t="s">
        <v>689</v>
      </c>
      <c r="CE94" s="290"/>
      <c r="CF94" s="309" t="s">
        <v>690</v>
      </c>
      <c r="CG94" s="291"/>
      <c r="CH94" s="289"/>
      <c r="CI94" s="309" t="s">
        <v>689</v>
      </c>
      <c r="CJ94" s="290"/>
      <c r="CK94" s="309" t="s">
        <v>690</v>
      </c>
      <c r="CL94" s="291"/>
      <c r="CM94" s="203"/>
      <c r="CN94" s="203"/>
      <c r="CO94" s="204"/>
      <c r="CP94" s="313" t="str">
        <f t="shared" si="138"/>
        <v>:.</v>
      </c>
      <c r="CQ94" s="313" t="str">
        <f t="shared" si="139"/>
        <v>:.</v>
      </c>
      <c r="CR94" s="313" t="str">
        <f t="shared" si="140"/>
        <v>:.</v>
      </c>
      <c r="CS94" s="313" t="str">
        <f t="shared" si="141"/>
        <v>:.</v>
      </c>
      <c r="CT94" s="313" t="str">
        <f t="shared" si="142"/>
        <v>:.</v>
      </c>
      <c r="CU94" s="313" t="str">
        <f t="shared" si="143"/>
        <v>:.</v>
      </c>
      <c r="CV94" s="314">
        <f t="shared" si="156"/>
        <v>1</v>
      </c>
      <c r="CW94" s="314">
        <f t="shared" si="157"/>
        <v>1</v>
      </c>
      <c r="CX94" s="314">
        <f t="shared" si="158"/>
        <v>1</v>
      </c>
      <c r="CY94" s="314">
        <f t="shared" si="159"/>
        <v>1</v>
      </c>
      <c r="CZ94" s="314">
        <f t="shared" si="160"/>
        <v>1</v>
      </c>
      <c r="DA94" s="314">
        <f t="shared" si="161"/>
        <v>1</v>
      </c>
      <c r="DB94" s="315">
        <f t="shared" si="162"/>
        <v>6</v>
      </c>
      <c r="DC94" s="37">
        <f t="shared" si="163"/>
        <v>0</v>
      </c>
      <c r="DD94" s="59">
        <f t="shared" si="100"/>
        <v>0</v>
      </c>
      <c r="DE94" s="59">
        <f t="shared" si="101"/>
        <v>0</v>
      </c>
      <c r="DG94" s="371">
        <f t="shared" si="102"/>
        <v>0</v>
      </c>
      <c r="DH94" s="371">
        <f t="shared" si="103"/>
        <v>0</v>
      </c>
      <c r="DI94" s="371">
        <f t="shared" si="104"/>
        <v>0</v>
      </c>
      <c r="DJ94" s="371">
        <f t="shared" si="105"/>
        <v>0</v>
      </c>
      <c r="DK94" s="371">
        <f t="shared" si="106"/>
        <v>0</v>
      </c>
      <c r="DL94" s="371">
        <f t="shared" si="107"/>
        <v>0</v>
      </c>
      <c r="DM94" s="371">
        <f t="shared" si="108"/>
        <v>0</v>
      </c>
      <c r="DN94" s="371">
        <f t="shared" si="109"/>
        <v>0</v>
      </c>
      <c r="DO94" s="371">
        <f t="shared" si="110"/>
        <v>0</v>
      </c>
      <c r="DP94" s="371">
        <f t="shared" si="111"/>
        <v>0</v>
      </c>
      <c r="DQ94" s="371">
        <f t="shared" si="112"/>
        <v>0</v>
      </c>
      <c r="DR94" s="371">
        <f t="shared" si="113"/>
        <v>0</v>
      </c>
      <c r="DS94" s="371">
        <f t="shared" si="114"/>
        <v>0</v>
      </c>
      <c r="DT94" s="371">
        <f t="shared" si="115"/>
        <v>0</v>
      </c>
      <c r="DU94" s="371">
        <f t="shared" si="116"/>
        <v>0</v>
      </c>
      <c r="DV94" s="371">
        <f t="shared" si="117"/>
        <v>0</v>
      </c>
      <c r="DW94" s="371">
        <f t="shared" si="118"/>
        <v>0</v>
      </c>
      <c r="DX94" s="371">
        <f t="shared" si="119"/>
        <v>0</v>
      </c>
      <c r="DY94" s="371">
        <f t="shared" si="120"/>
        <v>0</v>
      </c>
      <c r="DZ94" s="371">
        <f t="shared" si="121"/>
        <v>0</v>
      </c>
      <c r="EA94" s="371">
        <f t="shared" si="122"/>
        <v>0</v>
      </c>
      <c r="EB94" s="371">
        <f t="shared" si="123"/>
        <v>0</v>
      </c>
      <c r="EC94" s="371">
        <f t="shared" si="124"/>
        <v>0</v>
      </c>
      <c r="ED94" s="371">
        <f t="shared" si="125"/>
        <v>0</v>
      </c>
      <c r="EE94" s="371">
        <f t="shared" si="126"/>
        <v>0</v>
      </c>
      <c r="EF94" s="371">
        <f t="shared" si="127"/>
        <v>0</v>
      </c>
      <c r="EG94" s="371">
        <f t="shared" si="128"/>
        <v>0</v>
      </c>
      <c r="EH94" s="371">
        <f t="shared" si="129"/>
        <v>0</v>
      </c>
      <c r="EI94" s="371">
        <f t="shared" si="130"/>
        <v>0</v>
      </c>
      <c r="EJ94" s="371">
        <f t="shared" si="131"/>
        <v>0</v>
      </c>
      <c r="EK94" s="56" t="s">
        <v>726</v>
      </c>
    </row>
    <row r="95" spans="1:141" ht="54" customHeight="1">
      <c r="A95" s="37">
        <f>IF('JLA事務局用　※触らないで下さい'!$A$6="","",'JLA事務局用　※触らないで下さい'!$A$6)</f>
      </c>
      <c r="B95" s="171"/>
      <c r="C95" s="58">
        <f t="shared" si="144"/>
      </c>
      <c r="D95" s="58">
        <f t="shared" si="145"/>
      </c>
      <c r="E95" s="195">
        <f>'JLA事務局用　※触らないで下さい'!$B$6</f>
        <v>0</v>
      </c>
      <c r="F95" s="195">
        <f>'JLA事務局用　※触らないで下さい'!$C$6</f>
        <v>0</v>
      </c>
      <c r="G95" s="37" t="str">
        <f t="shared" si="146"/>
        <v>女</v>
      </c>
      <c r="H95" s="171" t="str">
        <f t="shared" si="147"/>
        <v>1900/01/00</v>
      </c>
      <c r="I95" s="37"/>
      <c r="J95" s="37">
        <f t="shared" si="148"/>
      </c>
      <c r="K95" s="37"/>
      <c r="L95" s="37"/>
      <c r="M95" s="57">
        <f t="shared" si="149"/>
      </c>
      <c r="N95" s="37" t="e">
        <f>JLA事務局用　※触らないで下さい!#REF!</f>
        <v>#REF!</v>
      </c>
      <c r="O95" s="37" t="e">
        <f>JLA事務局用　※触らないで下さい!#REF!</f>
        <v>#REF!</v>
      </c>
      <c r="P95" s="37"/>
      <c r="Q95" s="37"/>
      <c r="R95" s="37">
        <v>1</v>
      </c>
      <c r="S95" s="37" t="str">
        <f>IF(T95="","",$CP$7)</f>
        <v>障害物ｽｲﾑ
200m</v>
      </c>
      <c r="T95" s="37" t="str">
        <f t="shared" si="150"/>
        <v>:.</v>
      </c>
      <c r="U95" s="37" t="str">
        <f>IF(V95="","",$CQ$7)</f>
        <v>ﾏﾈｷﾝｷｬﾘｰ
50m</v>
      </c>
      <c r="V95" s="37" t="str">
        <f t="shared" si="151"/>
        <v>:.</v>
      </c>
      <c r="W95" s="37" t="str">
        <f>IF(X95="","",$CR$7)</f>
        <v>ﾚｽｷｭｰﾒﾄﾞﾚｰ100m</v>
      </c>
      <c r="X95" s="37" t="str">
        <f t="shared" si="152"/>
        <v>:.</v>
      </c>
      <c r="Y95" s="37" t="str">
        <f>IF(Z95="","",$CS$7)</f>
        <v>ﾏﾈｷﾝｷｬﾘｰ･
ｳｨｽﾞﾌｨﾝ
100m</v>
      </c>
      <c r="Z95" s="37" t="str">
        <f t="shared" si="153"/>
        <v>:.</v>
      </c>
      <c r="AA95" s="37" t="str">
        <f>IF(AB95="","",$CT$7)</f>
        <v>ﾏﾈｷﾝﾄｳ･
ｳｨｽﾞﾌｨﾝ
100m</v>
      </c>
      <c r="AB95" s="37" t="str">
        <f t="shared" si="154"/>
        <v>:.</v>
      </c>
      <c r="AC95" s="37" t="str">
        <f>IF(AD95="","",$CU$7)</f>
        <v>ｽｰﾊﾟｰﾗｲﾌｾｰﾊﾞｰ
200m</v>
      </c>
      <c r="AD95" s="37" t="str">
        <f t="shared" si="155"/>
        <v>:.</v>
      </c>
      <c r="AE95" s="37" t="e">
        <f>IF(AF95="","",#REF!)</f>
        <v>#REF!</v>
      </c>
      <c r="AF95" s="37" t="e">
        <f>IF(#REF!="","",#REF!)</f>
        <v>#REF!</v>
      </c>
      <c r="AG95" s="37"/>
      <c r="AH95" s="37"/>
      <c r="AI95" s="37"/>
      <c r="AJ95" s="37"/>
      <c r="AK95" s="37"/>
      <c r="AL95" s="37"/>
      <c r="AM95" s="37"/>
      <c r="AN95" s="57" t="s">
        <v>914</v>
      </c>
      <c r="AO95" s="219"/>
      <c r="AP95" s="220"/>
      <c r="AQ95" s="219"/>
      <c r="AR95" s="220"/>
      <c r="AS95" s="37" t="s">
        <v>28</v>
      </c>
      <c r="AT95" s="36"/>
      <c r="AU95" s="36"/>
      <c r="AV95" s="34"/>
      <c r="AW95" s="34"/>
      <c r="AX95" s="34"/>
      <c r="AY95" s="284"/>
      <c r="AZ95" s="37"/>
      <c r="BA95" s="34"/>
      <c r="BB95" s="34"/>
      <c r="BC95" s="35"/>
      <c r="BD95" s="37">
        <f>IF(BC95="","",DATEDIF(BC95,'様式 A-4（チーム情報・チームＰＲ）'!$G$2,"Y"))</f>
      </c>
      <c r="BE95" s="287"/>
      <c r="BF95" s="35"/>
      <c r="BG95" s="34"/>
      <c r="BH95" s="153"/>
      <c r="BI95" s="289"/>
      <c r="BJ95" s="309" t="s">
        <v>689</v>
      </c>
      <c r="BK95" s="290"/>
      <c r="BL95" s="309" t="s">
        <v>690</v>
      </c>
      <c r="BM95" s="291"/>
      <c r="BN95" s="289"/>
      <c r="BO95" s="309" t="s">
        <v>689</v>
      </c>
      <c r="BP95" s="290"/>
      <c r="BQ95" s="309" t="s">
        <v>690</v>
      </c>
      <c r="BR95" s="291"/>
      <c r="BS95" s="289"/>
      <c r="BT95" s="309" t="s">
        <v>689</v>
      </c>
      <c r="BU95" s="290"/>
      <c r="BV95" s="309" t="s">
        <v>690</v>
      </c>
      <c r="BW95" s="291"/>
      <c r="BX95" s="289"/>
      <c r="BY95" s="309" t="s">
        <v>689</v>
      </c>
      <c r="BZ95" s="290"/>
      <c r="CA95" s="309" t="s">
        <v>690</v>
      </c>
      <c r="CB95" s="291"/>
      <c r="CC95" s="289"/>
      <c r="CD95" s="309" t="s">
        <v>689</v>
      </c>
      <c r="CE95" s="290"/>
      <c r="CF95" s="309" t="s">
        <v>690</v>
      </c>
      <c r="CG95" s="291"/>
      <c r="CH95" s="289"/>
      <c r="CI95" s="309" t="s">
        <v>689</v>
      </c>
      <c r="CJ95" s="290"/>
      <c r="CK95" s="309" t="s">
        <v>690</v>
      </c>
      <c r="CL95" s="291"/>
      <c r="CM95" s="203"/>
      <c r="CN95" s="203"/>
      <c r="CO95" s="204"/>
      <c r="CP95" s="313" t="str">
        <f t="shared" si="138"/>
        <v>:.</v>
      </c>
      <c r="CQ95" s="313" t="str">
        <f t="shared" si="139"/>
        <v>:.</v>
      </c>
      <c r="CR95" s="313" t="str">
        <f t="shared" si="140"/>
        <v>:.</v>
      </c>
      <c r="CS95" s="313" t="str">
        <f t="shared" si="141"/>
        <v>:.</v>
      </c>
      <c r="CT95" s="313" t="str">
        <f t="shared" si="142"/>
        <v>:.</v>
      </c>
      <c r="CU95" s="313" t="str">
        <f t="shared" si="143"/>
        <v>:.</v>
      </c>
      <c r="CV95" s="314">
        <f t="shared" si="156"/>
        <v>1</v>
      </c>
      <c r="CW95" s="314">
        <f t="shared" si="157"/>
        <v>1</v>
      </c>
      <c r="CX95" s="314">
        <f t="shared" si="158"/>
        <v>1</v>
      </c>
      <c r="CY95" s="314">
        <f t="shared" si="159"/>
        <v>1</v>
      </c>
      <c r="CZ95" s="314">
        <f t="shared" si="160"/>
        <v>1</v>
      </c>
      <c r="DA95" s="314">
        <f t="shared" si="161"/>
        <v>1</v>
      </c>
      <c r="DB95" s="315">
        <f t="shared" si="162"/>
        <v>6</v>
      </c>
      <c r="DC95" s="37">
        <f t="shared" si="163"/>
        <v>0</v>
      </c>
      <c r="DD95" s="59">
        <f t="shared" si="100"/>
        <v>0</v>
      </c>
      <c r="DE95" s="59">
        <f t="shared" si="101"/>
        <v>0</v>
      </c>
      <c r="DG95" s="371">
        <f t="shared" si="102"/>
        <v>0</v>
      </c>
      <c r="DH95" s="371">
        <f t="shared" si="103"/>
        <v>0</v>
      </c>
      <c r="DI95" s="371">
        <f t="shared" si="104"/>
        <v>0</v>
      </c>
      <c r="DJ95" s="371">
        <f t="shared" si="105"/>
        <v>0</v>
      </c>
      <c r="DK95" s="371">
        <f t="shared" si="106"/>
        <v>0</v>
      </c>
      <c r="DL95" s="371">
        <f t="shared" si="107"/>
        <v>0</v>
      </c>
      <c r="DM95" s="371">
        <f t="shared" si="108"/>
        <v>0</v>
      </c>
      <c r="DN95" s="371">
        <f t="shared" si="109"/>
        <v>0</v>
      </c>
      <c r="DO95" s="371">
        <f t="shared" si="110"/>
        <v>0</v>
      </c>
      <c r="DP95" s="371">
        <f t="shared" si="111"/>
        <v>0</v>
      </c>
      <c r="DQ95" s="371">
        <f t="shared" si="112"/>
        <v>0</v>
      </c>
      <c r="DR95" s="371">
        <f t="shared" si="113"/>
        <v>0</v>
      </c>
      <c r="DS95" s="371">
        <f t="shared" si="114"/>
        <v>0</v>
      </c>
      <c r="DT95" s="371">
        <f t="shared" si="115"/>
        <v>0</v>
      </c>
      <c r="DU95" s="371">
        <f t="shared" si="116"/>
        <v>0</v>
      </c>
      <c r="DV95" s="371">
        <f t="shared" si="117"/>
        <v>0</v>
      </c>
      <c r="DW95" s="371">
        <f t="shared" si="118"/>
        <v>0</v>
      </c>
      <c r="DX95" s="371">
        <f t="shared" si="119"/>
        <v>0</v>
      </c>
      <c r="DY95" s="371">
        <f t="shared" si="120"/>
        <v>0</v>
      </c>
      <c r="DZ95" s="371">
        <f t="shared" si="121"/>
        <v>0</v>
      </c>
      <c r="EA95" s="371">
        <f t="shared" si="122"/>
        <v>0</v>
      </c>
      <c r="EB95" s="371">
        <f t="shared" si="123"/>
        <v>0</v>
      </c>
      <c r="EC95" s="371">
        <f t="shared" si="124"/>
        <v>0</v>
      </c>
      <c r="ED95" s="371">
        <f t="shared" si="125"/>
        <v>0</v>
      </c>
      <c r="EE95" s="371">
        <f t="shared" si="126"/>
        <v>0</v>
      </c>
      <c r="EF95" s="371">
        <f t="shared" si="127"/>
        <v>0</v>
      </c>
      <c r="EG95" s="371">
        <f t="shared" si="128"/>
        <v>0</v>
      </c>
      <c r="EH95" s="371">
        <f t="shared" si="129"/>
        <v>0</v>
      </c>
      <c r="EI95" s="371">
        <f t="shared" si="130"/>
        <v>0</v>
      </c>
      <c r="EJ95" s="371">
        <f t="shared" si="131"/>
        <v>0</v>
      </c>
      <c r="EK95" s="56" t="s">
        <v>727</v>
      </c>
    </row>
    <row r="96" spans="1:141" ht="54" customHeight="1">
      <c r="A96" s="37">
        <f>IF('JLA事務局用　※触らないで下さい'!$A$6="","",'JLA事務局用　※触らないで下さい'!$A$6)</f>
      </c>
      <c r="B96" s="171"/>
      <c r="C96" s="58">
        <f t="shared" si="144"/>
      </c>
      <c r="D96" s="58">
        <f t="shared" si="145"/>
      </c>
      <c r="E96" s="195">
        <f>'JLA事務局用　※触らないで下さい'!$B$6</f>
        <v>0</v>
      </c>
      <c r="F96" s="195">
        <f>'JLA事務局用　※触らないで下さい'!$C$6</f>
        <v>0</v>
      </c>
      <c r="G96" s="37" t="str">
        <f t="shared" si="146"/>
        <v>女</v>
      </c>
      <c r="H96" s="171" t="str">
        <f t="shared" si="147"/>
        <v>1900/01/00</v>
      </c>
      <c r="I96" s="37"/>
      <c r="J96" s="37">
        <f t="shared" si="148"/>
      </c>
      <c r="K96" s="37"/>
      <c r="L96" s="37"/>
      <c r="M96" s="57">
        <f t="shared" si="149"/>
      </c>
      <c r="N96" s="37" t="e">
        <f>JLA事務局用　※触らないで下さい!#REF!</f>
        <v>#REF!</v>
      </c>
      <c r="O96" s="37" t="e">
        <f>JLA事務局用　※触らないで下さい!#REF!</f>
        <v>#REF!</v>
      </c>
      <c r="P96" s="37"/>
      <c r="Q96" s="37"/>
      <c r="R96" s="37">
        <v>1</v>
      </c>
      <c r="S96" s="37" t="str">
        <f>IF(T96="","",$CP$7)</f>
        <v>障害物ｽｲﾑ
200m</v>
      </c>
      <c r="T96" s="37" t="str">
        <f t="shared" si="150"/>
        <v>:.</v>
      </c>
      <c r="U96" s="37" t="str">
        <f>IF(V96="","",$CQ$7)</f>
        <v>ﾏﾈｷﾝｷｬﾘｰ
50m</v>
      </c>
      <c r="V96" s="37" t="str">
        <f t="shared" si="151"/>
        <v>:.</v>
      </c>
      <c r="W96" s="37" t="str">
        <f>IF(X96="","",$CR$7)</f>
        <v>ﾚｽｷｭｰﾒﾄﾞﾚｰ100m</v>
      </c>
      <c r="X96" s="37" t="str">
        <f t="shared" si="152"/>
        <v>:.</v>
      </c>
      <c r="Y96" s="37" t="str">
        <f>IF(Z96="","",$CS$7)</f>
        <v>ﾏﾈｷﾝｷｬﾘｰ･
ｳｨｽﾞﾌｨﾝ
100m</v>
      </c>
      <c r="Z96" s="37" t="str">
        <f t="shared" si="153"/>
        <v>:.</v>
      </c>
      <c r="AA96" s="37" t="str">
        <f>IF(AB96="","",$CT$7)</f>
        <v>ﾏﾈｷﾝﾄｳ･
ｳｨｽﾞﾌｨﾝ
100m</v>
      </c>
      <c r="AB96" s="37" t="str">
        <f t="shared" si="154"/>
        <v>:.</v>
      </c>
      <c r="AC96" s="37" t="str">
        <f>IF(AD96="","",$CU$7)</f>
        <v>ｽｰﾊﾟｰﾗｲﾌｾｰﾊﾞｰ
200m</v>
      </c>
      <c r="AD96" s="37" t="str">
        <f t="shared" si="155"/>
        <v>:.</v>
      </c>
      <c r="AE96" s="37" t="e">
        <f>IF(AF96="","",#REF!)</f>
        <v>#REF!</v>
      </c>
      <c r="AF96" s="37" t="e">
        <f>IF(#REF!="","",#REF!)</f>
        <v>#REF!</v>
      </c>
      <c r="AG96" s="37"/>
      <c r="AH96" s="37"/>
      <c r="AI96" s="37"/>
      <c r="AJ96" s="37"/>
      <c r="AK96" s="37"/>
      <c r="AL96" s="37"/>
      <c r="AM96" s="37"/>
      <c r="AN96" s="57" t="s">
        <v>915</v>
      </c>
      <c r="AO96" s="219"/>
      <c r="AP96" s="220"/>
      <c r="AQ96" s="219"/>
      <c r="AR96" s="220"/>
      <c r="AS96" s="37" t="s">
        <v>28</v>
      </c>
      <c r="AT96" s="36"/>
      <c r="AU96" s="36"/>
      <c r="AV96" s="34"/>
      <c r="AW96" s="34"/>
      <c r="AX96" s="34"/>
      <c r="AY96" s="284"/>
      <c r="AZ96" s="37"/>
      <c r="BA96" s="34"/>
      <c r="BB96" s="34"/>
      <c r="BC96" s="35"/>
      <c r="BD96" s="37">
        <f>IF(BC96="","",DATEDIF(BC96,'様式 A-4（チーム情報・チームＰＲ）'!$G$2,"Y"))</f>
      </c>
      <c r="BE96" s="287"/>
      <c r="BF96" s="35"/>
      <c r="BG96" s="34"/>
      <c r="BH96" s="153"/>
      <c r="BI96" s="289"/>
      <c r="BJ96" s="309" t="s">
        <v>689</v>
      </c>
      <c r="BK96" s="290"/>
      <c r="BL96" s="309" t="s">
        <v>690</v>
      </c>
      <c r="BM96" s="291"/>
      <c r="BN96" s="289"/>
      <c r="BO96" s="309" t="s">
        <v>689</v>
      </c>
      <c r="BP96" s="290"/>
      <c r="BQ96" s="309" t="s">
        <v>690</v>
      </c>
      <c r="BR96" s="291"/>
      <c r="BS96" s="289"/>
      <c r="BT96" s="309" t="s">
        <v>689</v>
      </c>
      <c r="BU96" s="290"/>
      <c r="BV96" s="309" t="s">
        <v>690</v>
      </c>
      <c r="BW96" s="291"/>
      <c r="BX96" s="289"/>
      <c r="BY96" s="309" t="s">
        <v>689</v>
      </c>
      <c r="BZ96" s="290"/>
      <c r="CA96" s="309" t="s">
        <v>690</v>
      </c>
      <c r="CB96" s="291"/>
      <c r="CC96" s="289"/>
      <c r="CD96" s="309" t="s">
        <v>689</v>
      </c>
      <c r="CE96" s="290"/>
      <c r="CF96" s="309" t="s">
        <v>690</v>
      </c>
      <c r="CG96" s="291"/>
      <c r="CH96" s="289"/>
      <c r="CI96" s="309" t="s">
        <v>689</v>
      </c>
      <c r="CJ96" s="290"/>
      <c r="CK96" s="309" t="s">
        <v>690</v>
      </c>
      <c r="CL96" s="291"/>
      <c r="CM96" s="203"/>
      <c r="CN96" s="203"/>
      <c r="CO96" s="204"/>
      <c r="CP96" s="313" t="str">
        <f>BI96&amp;":"&amp;BK96&amp;"."&amp;BM96</f>
        <v>:.</v>
      </c>
      <c r="CQ96" s="313" t="str">
        <f>BN96&amp;":"&amp;BP96&amp;"."&amp;BR96</f>
        <v>:.</v>
      </c>
      <c r="CR96" s="313" t="str">
        <f>BS96&amp;":"&amp;BU96&amp;"."&amp;BW96</f>
        <v>:.</v>
      </c>
      <c r="CS96" s="313" t="str">
        <f>BX96&amp;":"&amp;BZ96&amp;"."&amp;CB96</f>
        <v>:.</v>
      </c>
      <c r="CT96" s="313" t="str">
        <f>CC96&amp;":"&amp;CE96&amp;"."&amp;CG96</f>
        <v>:.</v>
      </c>
      <c r="CU96" s="313" t="str">
        <f>CH96&amp;":"&amp;CJ96&amp;"."&amp;CL96</f>
        <v>:.</v>
      </c>
      <c r="CV96" s="314">
        <f t="shared" si="156"/>
        <v>1</v>
      </c>
      <c r="CW96" s="314">
        <f t="shared" si="157"/>
        <v>1</v>
      </c>
      <c r="CX96" s="314">
        <f t="shared" si="158"/>
        <v>1</v>
      </c>
      <c r="CY96" s="314">
        <f t="shared" si="159"/>
        <v>1</v>
      </c>
      <c r="CZ96" s="314">
        <f t="shared" si="160"/>
        <v>1</v>
      </c>
      <c r="DA96" s="314">
        <f t="shared" si="161"/>
        <v>1</v>
      </c>
      <c r="DB96" s="315">
        <f t="shared" si="162"/>
        <v>6</v>
      </c>
      <c r="DC96" s="37">
        <f t="shared" si="163"/>
        <v>0</v>
      </c>
      <c r="DD96" s="59">
        <f t="shared" si="100"/>
        <v>0</v>
      </c>
      <c r="DE96" s="59">
        <f t="shared" si="101"/>
        <v>0</v>
      </c>
      <c r="DG96" s="371">
        <f t="shared" si="102"/>
        <v>0</v>
      </c>
      <c r="DH96" s="371">
        <f t="shared" si="103"/>
        <v>0</v>
      </c>
      <c r="DI96" s="371">
        <f t="shared" si="104"/>
        <v>0</v>
      </c>
      <c r="DJ96" s="371">
        <f t="shared" si="105"/>
        <v>0</v>
      </c>
      <c r="DK96" s="371">
        <f t="shared" si="106"/>
        <v>0</v>
      </c>
      <c r="DL96" s="371">
        <f t="shared" si="107"/>
        <v>0</v>
      </c>
      <c r="DM96" s="371">
        <f t="shared" si="108"/>
        <v>0</v>
      </c>
      <c r="DN96" s="371">
        <f t="shared" si="109"/>
        <v>0</v>
      </c>
      <c r="DO96" s="371">
        <f t="shared" si="110"/>
        <v>0</v>
      </c>
      <c r="DP96" s="371">
        <f t="shared" si="111"/>
        <v>0</v>
      </c>
      <c r="DQ96" s="371">
        <f t="shared" si="112"/>
        <v>0</v>
      </c>
      <c r="DR96" s="371">
        <f t="shared" si="113"/>
        <v>0</v>
      </c>
      <c r="DS96" s="371">
        <f t="shared" si="114"/>
        <v>0</v>
      </c>
      <c r="DT96" s="371">
        <f t="shared" si="115"/>
        <v>0</v>
      </c>
      <c r="DU96" s="371">
        <f t="shared" si="116"/>
        <v>0</v>
      </c>
      <c r="DV96" s="371">
        <f t="shared" si="117"/>
        <v>0</v>
      </c>
      <c r="DW96" s="371">
        <f t="shared" si="118"/>
        <v>0</v>
      </c>
      <c r="DX96" s="371">
        <f t="shared" si="119"/>
        <v>0</v>
      </c>
      <c r="DY96" s="371">
        <f t="shared" si="120"/>
        <v>0</v>
      </c>
      <c r="DZ96" s="371">
        <f t="shared" si="121"/>
        <v>0</v>
      </c>
      <c r="EA96" s="371">
        <f t="shared" si="122"/>
        <v>0</v>
      </c>
      <c r="EB96" s="371">
        <f t="shared" si="123"/>
        <v>0</v>
      </c>
      <c r="EC96" s="371">
        <f t="shared" si="124"/>
        <v>0</v>
      </c>
      <c r="ED96" s="371">
        <f t="shared" si="125"/>
        <v>0</v>
      </c>
      <c r="EE96" s="371">
        <f t="shared" si="126"/>
        <v>0</v>
      </c>
      <c r="EF96" s="371">
        <f t="shared" si="127"/>
        <v>0</v>
      </c>
      <c r="EG96" s="371">
        <f t="shared" si="128"/>
        <v>0</v>
      </c>
      <c r="EH96" s="371">
        <f t="shared" si="129"/>
        <v>0</v>
      </c>
      <c r="EI96" s="371">
        <f t="shared" si="130"/>
        <v>0</v>
      </c>
      <c r="EJ96" s="371">
        <f t="shared" si="131"/>
        <v>0</v>
      </c>
      <c r="EK96" s="56" t="s">
        <v>728</v>
      </c>
    </row>
    <row r="97" spans="1:141" ht="54" customHeight="1">
      <c r="A97" s="37">
        <f>IF('JLA事務局用　※触らないで下さい'!$A$6="","",'JLA事務局用　※触らないで下さい'!$A$6)</f>
      </c>
      <c r="B97" s="171"/>
      <c r="C97" s="58">
        <f t="shared" si="80"/>
      </c>
      <c r="D97" s="58">
        <f t="shared" si="81"/>
      </c>
      <c r="E97" s="195">
        <f>'JLA事務局用　※触らないで下さい'!$B$6</f>
        <v>0</v>
      </c>
      <c r="F97" s="195">
        <f>'JLA事務局用　※触らないで下さい'!$C$6</f>
        <v>0</v>
      </c>
      <c r="G97" s="37" t="str">
        <f t="shared" si="82"/>
        <v>女</v>
      </c>
      <c r="H97" s="171" t="str">
        <f t="shared" si="83"/>
        <v>1900/01/00</v>
      </c>
      <c r="I97" s="37"/>
      <c r="J97" s="37">
        <f t="shared" si="84"/>
      </c>
      <c r="K97" s="37"/>
      <c r="L97" s="37"/>
      <c r="M97" s="57">
        <f t="shared" si="85"/>
      </c>
      <c r="N97" s="37" t="e">
        <f>JLA事務局用　※触らないで下さい!#REF!</f>
        <v>#REF!</v>
      </c>
      <c r="O97" s="37" t="e">
        <f>JLA事務局用　※触らないで下さい!#REF!</f>
        <v>#REF!</v>
      </c>
      <c r="P97" s="37"/>
      <c r="Q97" s="37"/>
      <c r="R97" s="37">
        <v>1</v>
      </c>
      <c r="S97" s="37" t="str">
        <f t="shared" si="132"/>
        <v>障害物ｽｲﾑ
200m</v>
      </c>
      <c r="T97" s="37" t="str">
        <f t="shared" si="86"/>
        <v>:.</v>
      </c>
      <c r="U97" s="37" t="str">
        <f t="shared" si="133"/>
        <v>ﾏﾈｷﾝｷｬﾘｰ
50m</v>
      </c>
      <c r="V97" s="37" t="str">
        <f t="shared" si="87"/>
        <v>:.</v>
      </c>
      <c r="W97" s="37" t="str">
        <f t="shared" si="134"/>
        <v>ﾚｽｷｭｰﾒﾄﾞﾚｰ100m</v>
      </c>
      <c r="X97" s="37" t="str">
        <f t="shared" si="88"/>
        <v>:.</v>
      </c>
      <c r="Y97" s="37" t="str">
        <f t="shared" si="135"/>
        <v>ﾏﾈｷﾝｷｬﾘｰ･
ｳｨｽﾞﾌｨﾝ
100m</v>
      </c>
      <c r="Z97" s="37" t="str">
        <f t="shared" si="89"/>
        <v>:.</v>
      </c>
      <c r="AA97" s="37" t="str">
        <f t="shared" si="136"/>
        <v>ﾏﾈｷﾝﾄｳ･
ｳｨｽﾞﾌｨﾝ
100m</v>
      </c>
      <c r="AB97" s="37" t="str">
        <f t="shared" si="90"/>
        <v>:.</v>
      </c>
      <c r="AC97" s="37" t="str">
        <f t="shared" si="137"/>
        <v>ｽｰﾊﾟｰﾗｲﾌｾｰﾊﾞｰ
200m</v>
      </c>
      <c r="AD97" s="37" t="str">
        <f t="shared" si="91"/>
        <v>:.</v>
      </c>
      <c r="AE97" s="37" t="e">
        <f>IF(AF97="","",#REF!)</f>
        <v>#REF!</v>
      </c>
      <c r="AF97" s="37" t="e">
        <f>IF(#REF!="","",#REF!)</f>
        <v>#REF!</v>
      </c>
      <c r="AG97" s="37"/>
      <c r="AH97" s="37"/>
      <c r="AI97" s="37"/>
      <c r="AJ97" s="37"/>
      <c r="AK97" s="37"/>
      <c r="AL97" s="37"/>
      <c r="AM97" s="37"/>
      <c r="AN97" s="57" t="s">
        <v>916</v>
      </c>
      <c r="AO97" s="219"/>
      <c r="AP97" s="220"/>
      <c r="AQ97" s="219"/>
      <c r="AR97" s="220"/>
      <c r="AS97" s="37" t="s">
        <v>28</v>
      </c>
      <c r="AT97" s="36"/>
      <c r="AU97" s="36"/>
      <c r="AV97" s="34"/>
      <c r="AW97" s="34"/>
      <c r="AX97" s="34"/>
      <c r="AY97" s="284"/>
      <c r="AZ97" s="37"/>
      <c r="BA97" s="34"/>
      <c r="BB97" s="34"/>
      <c r="BC97" s="35"/>
      <c r="BD97" s="37">
        <f>IF(BC97="","",DATEDIF(BC97,'様式 A-4（チーム情報・チームＰＲ）'!$G$2,"Y"))</f>
      </c>
      <c r="BE97" s="287"/>
      <c r="BF97" s="35"/>
      <c r="BG97" s="34"/>
      <c r="BH97" s="153"/>
      <c r="BI97" s="289"/>
      <c r="BJ97" s="309" t="s">
        <v>689</v>
      </c>
      <c r="BK97" s="290"/>
      <c r="BL97" s="309" t="s">
        <v>690</v>
      </c>
      <c r="BM97" s="291"/>
      <c r="BN97" s="289"/>
      <c r="BO97" s="309" t="s">
        <v>689</v>
      </c>
      <c r="BP97" s="290"/>
      <c r="BQ97" s="309" t="s">
        <v>690</v>
      </c>
      <c r="BR97" s="291"/>
      <c r="BS97" s="289"/>
      <c r="BT97" s="309" t="s">
        <v>689</v>
      </c>
      <c r="BU97" s="290"/>
      <c r="BV97" s="309" t="s">
        <v>690</v>
      </c>
      <c r="BW97" s="291"/>
      <c r="BX97" s="289"/>
      <c r="BY97" s="309" t="s">
        <v>689</v>
      </c>
      <c r="BZ97" s="290"/>
      <c r="CA97" s="309" t="s">
        <v>690</v>
      </c>
      <c r="CB97" s="291"/>
      <c r="CC97" s="289"/>
      <c r="CD97" s="309" t="s">
        <v>689</v>
      </c>
      <c r="CE97" s="290"/>
      <c r="CF97" s="309" t="s">
        <v>690</v>
      </c>
      <c r="CG97" s="291"/>
      <c r="CH97" s="289"/>
      <c r="CI97" s="309" t="s">
        <v>689</v>
      </c>
      <c r="CJ97" s="290"/>
      <c r="CK97" s="309" t="s">
        <v>690</v>
      </c>
      <c r="CL97" s="291"/>
      <c r="CM97" s="203"/>
      <c r="CN97" s="203"/>
      <c r="CO97" s="204"/>
      <c r="CP97" s="313" t="str">
        <f t="shared" si="138"/>
        <v>:.</v>
      </c>
      <c r="CQ97" s="313" t="str">
        <f t="shared" si="139"/>
        <v>:.</v>
      </c>
      <c r="CR97" s="313" t="str">
        <f t="shared" si="140"/>
        <v>:.</v>
      </c>
      <c r="CS97" s="313" t="str">
        <f t="shared" si="141"/>
        <v>:.</v>
      </c>
      <c r="CT97" s="313" t="str">
        <f t="shared" si="142"/>
        <v>:.</v>
      </c>
      <c r="CU97" s="313" t="str">
        <f t="shared" si="143"/>
        <v>:.</v>
      </c>
      <c r="CV97" s="314">
        <f t="shared" si="92"/>
        <v>1</v>
      </c>
      <c r="CW97" s="314">
        <f t="shared" si="95"/>
        <v>1</v>
      </c>
      <c r="CX97" s="314">
        <f t="shared" si="96"/>
        <v>1</v>
      </c>
      <c r="CY97" s="314">
        <f t="shared" si="97"/>
        <v>1</v>
      </c>
      <c r="CZ97" s="314">
        <f t="shared" si="98"/>
        <v>1</v>
      </c>
      <c r="DA97" s="314">
        <f t="shared" si="99"/>
        <v>1</v>
      </c>
      <c r="DB97" s="315">
        <f t="shared" si="93"/>
        <v>6</v>
      </c>
      <c r="DC97" s="37">
        <f t="shared" si="94"/>
        <v>0</v>
      </c>
      <c r="DD97" s="59">
        <f t="shared" si="100"/>
        <v>0</v>
      </c>
      <c r="DE97" s="59">
        <f t="shared" si="101"/>
        <v>0</v>
      </c>
      <c r="DG97" s="371">
        <f t="shared" si="102"/>
        <v>0</v>
      </c>
      <c r="DH97" s="371">
        <f t="shared" si="103"/>
        <v>0</v>
      </c>
      <c r="DI97" s="371">
        <f t="shared" si="104"/>
        <v>0</v>
      </c>
      <c r="DJ97" s="371">
        <f t="shared" si="105"/>
        <v>0</v>
      </c>
      <c r="DK97" s="371">
        <f t="shared" si="106"/>
        <v>0</v>
      </c>
      <c r="DL97" s="371">
        <f t="shared" si="107"/>
        <v>0</v>
      </c>
      <c r="DM97" s="371">
        <f t="shared" si="108"/>
        <v>0</v>
      </c>
      <c r="DN97" s="371">
        <f t="shared" si="109"/>
        <v>0</v>
      </c>
      <c r="DO97" s="371">
        <f t="shared" si="110"/>
        <v>0</v>
      </c>
      <c r="DP97" s="371">
        <f t="shared" si="111"/>
        <v>0</v>
      </c>
      <c r="DQ97" s="371">
        <f t="shared" si="112"/>
        <v>0</v>
      </c>
      <c r="DR97" s="371">
        <f t="shared" si="113"/>
        <v>0</v>
      </c>
      <c r="DS97" s="371">
        <f t="shared" si="114"/>
        <v>0</v>
      </c>
      <c r="DT97" s="371">
        <f t="shared" si="115"/>
        <v>0</v>
      </c>
      <c r="DU97" s="371">
        <f t="shared" si="116"/>
        <v>0</v>
      </c>
      <c r="DV97" s="371">
        <f t="shared" si="117"/>
        <v>0</v>
      </c>
      <c r="DW97" s="371">
        <f t="shared" si="118"/>
        <v>0</v>
      </c>
      <c r="DX97" s="371">
        <f t="shared" si="119"/>
        <v>0</v>
      </c>
      <c r="DY97" s="371">
        <f t="shared" si="120"/>
        <v>0</v>
      </c>
      <c r="DZ97" s="371">
        <f t="shared" si="121"/>
        <v>0</v>
      </c>
      <c r="EA97" s="371">
        <f t="shared" si="122"/>
        <v>0</v>
      </c>
      <c r="EB97" s="371">
        <f t="shared" si="123"/>
        <v>0</v>
      </c>
      <c r="EC97" s="371">
        <f t="shared" si="124"/>
        <v>0</v>
      </c>
      <c r="ED97" s="371">
        <f t="shared" si="125"/>
        <v>0</v>
      </c>
      <c r="EE97" s="371">
        <f t="shared" si="126"/>
        <v>0</v>
      </c>
      <c r="EF97" s="371">
        <f t="shared" si="127"/>
        <v>0</v>
      </c>
      <c r="EG97" s="371">
        <f t="shared" si="128"/>
        <v>0</v>
      </c>
      <c r="EH97" s="371">
        <f t="shared" si="129"/>
        <v>0</v>
      </c>
      <c r="EI97" s="371">
        <f t="shared" si="130"/>
        <v>0</v>
      </c>
      <c r="EJ97" s="371">
        <f t="shared" si="131"/>
        <v>0</v>
      </c>
      <c r="EK97" s="56" t="s">
        <v>734</v>
      </c>
    </row>
    <row r="98" spans="1:141" ht="54" customHeight="1">
      <c r="A98" s="37">
        <f>IF('JLA事務局用　※触らないで下さい'!$A$6="","",'JLA事務局用　※触らないで下さい'!$A$6)</f>
      </c>
      <c r="B98" s="171"/>
      <c r="C98" s="58">
        <f t="shared" si="80"/>
      </c>
      <c r="D98" s="58">
        <f t="shared" si="81"/>
      </c>
      <c r="E98" s="195">
        <f>'JLA事務局用　※触らないで下さい'!$B$6</f>
        <v>0</v>
      </c>
      <c r="F98" s="195">
        <f>'JLA事務局用　※触らないで下さい'!$C$6</f>
        <v>0</v>
      </c>
      <c r="G98" s="37" t="str">
        <f t="shared" si="82"/>
        <v>女</v>
      </c>
      <c r="H98" s="171" t="str">
        <f t="shared" si="83"/>
        <v>1900/01/00</v>
      </c>
      <c r="I98" s="37"/>
      <c r="J98" s="37">
        <f t="shared" si="84"/>
      </c>
      <c r="K98" s="37"/>
      <c r="L98" s="37"/>
      <c r="M98" s="57">
        <f t="shared" si="85"/>
      </c>
      <c r="N98" s="37" t="e">
        <f>JLA事務局用　※触らないで下さい!#REF!</f>
        <v>#REF!</v>
      </c>
      <c r="O98" s="37" t="e">
        <f>JLA事務局用　※触らないで下さい!#REF!</f>
        <v>#REF!</v>
      </c>
      <c r="P98" s="37"/>
      <c r="Q98" s="37"/>
      <c r="R98" s="37">
        <v>1</v>
      </c>
      <c r="S98" s="37" t="str">
        <f t="shared" si="132"/>
        <v>障害物ｽｲﾑ
200m</v>
      </c>
      <c r="T98" s="37" t="str">
        <f t="shared" si="86"/>
        <v>:.</v>
      </c>
      <c r="U98" s="37" t="str">
        <f t="shared" si="133"/>
        <v>ﾏﾈｷﾝｷｬﾘｰ
50m</v>
      </c>
      <c r="V98" s="37" t="str">
        <f t="shared" si="87"/>
        <v>:.</v>
      </c>
      <c r="W98" s="37" t="str">
        <f t="shared" si="134"/>
        <v>ﾚｽｷｭｰﾒﾄﾞﾚｰ100m</v>
      </c>
      <c r="X98" s="37" t="str">
        <f t="shared" si="88"/>
        <v>:.</v>
      </c>
      <c r="Y98" s="37" t="str">
        <f t="shared" si="135"/>
        <v>ﾏﾈｷﾝｷｬﾘｰ･
ｳｨｽﾞﾌｨﾝ
100m</v>
      </c>
      <c r="Z98" s="37" t="str">
        <f t="shared" si="89"/>
        <v>:.</v>
      </c>
      <c r="AA98" s="37" t="str">
        <f t="shared" si="136"/>
        <v>ﾏﾈｷﾝﾄｳ･
ｳｨｽﾞﾌｨﾝ
100m</v>
      </c>
      <c r="AB98" s="37" t="str">
        <f t="shared" si="90"/>
        <v>:.</v>
      </c>
      <c r="AC98" s="37" t="str">
        <f t="shared" si="137"/>
        <v>ｽｰﾊﾟｰﾗｲﾌｾｰﾊﾞｰ
200m</v>
      </c>
      <c r="AD98" s="37" t="str">
        <f t="shared" si="91"/>
        <v>:.</v>
      </c>
      <c r="AE98" s="37" t="e">
        <f>IF(AF98="","",#REF!)</f>
        <v>#REF!</v>
      </c>
      <c r="AF98" s="37" t="e">
        <f>IF(#REF!="","",#REF!)</f>
        <v>#REF!</v>
      </c>
      <c r="AG98" s="37"/>
      <c r="AH98" s="37"/>
      <c r="AI98" s="37"/>
      <c r="AJ98" s="37"/>
      <c r="AK98" s="37"/>
      <c r="AL98" s="37"/>
      <c r="AM98" s="37"/>
      <c r="AN98" s="57" t="s">
        <v>917</v>
      </c>
      <c r="AO98" s="219"/>
      <c r="AP98" s="220"/>
      <c r="AQ98" s="219"/>
      <c r="AR98" s="220"/>
      <c r="AS98" s="37" t="s">
        <v>28</v>
      </c>
      <c r="AT98" s="36"/>
      <c r="AU98" s="36"/>
      <c r="AV98" s="34"/>
      <c r="AW98" s="34"/>
      <c r="AX98" s="34"/>
      <c r="AY98" s="284"/>
      <c r="AZ98" s="37"/>
      <c r="BA98" s="34"/>
      <c r="BB98" s="34"/>
      <c r="BC98" s="35"/>
      <c r="BD98" s="37">
        <f>IF(BC98="","",DATEDIF(BC98,'様式 A-4（チーム情報・チームＰＲ）'!$G$2,"Y"))</f>
      </c>
      <c r="BE98" s="287"/>
      <c r="BF98" s="35"/>
      <c r="BG98" s="34"/>
      <c r="BH98" s="153"/>
      <c r="BI98" s="289"/>
      <c r="BJ98" s="309" t="s">
        <v>689</v>
      </c>
      <c r="BK98" s="290"/>
      <c r="BL98" s="309" t="s">
        <v>690</v>
      </c>
      <c r="BM98" s="291"/>
      <c r="BN98" s="289"/>
      <c r="BO98" s="309" t="s">
        <v>689</v>
      </c>
      <c r="BP98" s="290"/>
      <c r="BQ98" s="309" t="s">
        <v>690</v>
      </c>
      <c r="BR98" s="291"/>
      <c r="BS98" s="289"/>
      <c r="BT98" s="309" t="s">
        <v>689</v>
      </c>
      <c r="BU98" s="290"/>
      <c r="BV98" s="309" t="s">
        <v>690</v>
      </c>
      <c r="BW98" s="291"/>
      <c r="BX98" s="289"/>
      <c r="BY98" s="309" t="s">
        <v>689</v>
      </c>
      <c r="BZ98" s="290"/>
      <c r="CA98" s="309" t="s">
        <v>690</v>
      </c>
      <c r="CB98" s="291"/>
      <c r="CC98" s="289"/>
      <c r="CD98" s="309" t="s">
        <v>689</v>
      </c>
      <c r="CE98" s="290"/>
      <c r="CF98" s="309" t="s">
        <v>690</v>
      </c>
      <c r="CG98" s="291"/>
      <c r="CH98" s="289"/>
      <c r="CI98" s="309" t="s">
        <v>689</v>
      </c>
      <c r="CJ98" s="290"/>
      <c r="CK98" s="309" t="s">
        <v>690</v>
      </c>
      <c r="CL98" s="291"/>
      <c r="CM98" s="203"/>
      <c r="CN98" s="203"/>
      <c r="CO98" s="204"/>
      <c r="CP98" s="313" t="str">
        <f t="shared" si="138"/>
        <v>:.</v>
      </c>
      <c r="CQ98" s="313" t="str">
        <f t="shared" si="139"/>
        <v>:.</v>
      </c>
      <c r="CR98" s="313" t="str">
        <f t="shared" si="140"/>
        <v>:.</v>
      </c>
      <c r="CS98" s="313" t="str">
        <f t="shared" si="141"/>
        <v>:.</v>
      </c>
      <c r="CT98" s="313" t="str">
        <f t="shared" si="142"/>
        <v>:.</v>
      </c>
      <c r="CU98" s="313" t="str">
        <f t="shared" si="143"/>
        <v>:.</v>
      </c>
      <c r="CV98" s="314">
        <f t="shared" si="92"/>
        <v>1</v>
      </c>
      <c r="CW98" s="314">
        <f t="shared" si="95"/>
        <v>1</v>
      </c>
      <c r="CX98" s="314">
        <f t="shared" si="96"/>
        <v>1</v>
      </c>
      <c r="CY98" s="314">
        <f t="shared" si="97"/>
        <v>1</v>
      </c>
      <c r="CZ98" s="314">
        <f t="shared" si="98"/>
        <v>1</v>
      </c>
      <c r="DA98" s="314">
        <f t="shared" si="99"/>
        <v>1</v>
      </c>
      <c r="DB98" s="315">
        <f t="shared" si="93"/>
        <v>6</v>
      </c>
      <c r="DC98" s="37">
        <f t="shared" si="94"/>
        <v>0</v>
      </c>
      <c r="DD98" s="59">
        <f t="shared" si="100"/>
        <v>0</v>
      </c>
      <c r="DE98" s="59">
        <f t="shared" si="101"/>
        <v>0</v>
      </c>
      <c r="DG98" s="371">
        <f t="shared" si="102"/>
        <v>0</v>
      </c>
      <c r="DH98" s="371">
        <f t="shared" si="103"/>
        <v>0</v>
      </c>
      <c r="DI98" s="371">
        <f t="shared" si="104"/>
        <v>0</v>
      </c>
      <c r="DJ98" s="371">
        <f t="shared" si="105"/>
        <v>0</v>
      </c>
      <c r="DK98" s="371">
        <f t="shared" si="106"/>
        <v>0</v>
      </c>
      <c r="DL98" s="371">
        <f t="shared" si="107"/>
        <v>0</v>
      </c>
      <c r="DM98" s="371">
        <f t="shared" si="108"/>
        <v>0</v>
      </c>
      <c r="DN98" s="371">
        <f t="shared" si="109"/>
        <v>0</v>
      </c>
      <c r="DO98" s="371">
        <f t="shared" si="110"/>
        <v>0</v>
      </c>
      <c r="DP98" s="371">
        <f t="shared" si="111"/>
        <v>0</v>
      </c>
      <c r="DQ98" s="371">
        <f t="shared" si="112"/>
        <v>0</v>
      </c>
      <c r="DR98" s="371">
        <f t="shared" si="113"/>
        <v>0</v>
      </c>
      <c r="DS98" s="371">
        <f t="shared" si="114"/>
        <v>0</v>
      </c>
      <c r="DT98" s="371">
        <f t="shared" si="115"/>
        <v>0</v>
      </c>
      <c r="DU98" s="371">
        <f t="shared" si="116"/>
        <v>0</v>
      </c>
      <c r="DV98" s="371">
        <f t="shared" si="117"/>
        <v>0</v>
      </c>
      <c r="DW98" s="371">
        <f t="shared" si="118"/>
        <v>0</v>
      </c>
      <c r="DX98" s="371">
        <f t="shared" si="119"/>
        <v>0</v>
      </c>
      <c r="DY98" s="371">
        <f t="shared" si="120"/>
        <v>0</v>
      </c>
      <c r="DZ98" s="371">
        <f t="shared" si="121"/>
        <v>0</v>
      </c>
      <c r="EA98" s="371">
        <f t="shared" si="122"/>
        <v>0</v>
      </c>
      <c r="EB98" s="371">
        <f t="shared" si="123"/>
        <v>0</v>
      </c>
      <c r="EC98" s="371">
        <f t="shared" si="124"/>
        <v>0</v>
      </c>
      <c r="ED98" s="371">
        <f t="shared" si="125"/>
        <v>0</v>
      </c>
      <c r="EE98" s="371">
        <f t="shared" si="126"/>
        <v>0</v>
      </c>
      <c r="EF98" s="371">
        <f t="shared" si="127"/>
        <v>0</v>
      </c>
      <c r="EG98" s="371">
        <f t="shared" si="128"/>
        <v>0</v>
      </c>
      <c r="EH98" s="371">
        <f t="shared" si="129"/>
        <v>0</v>
      </c>
      <c r="EI98" s="371">
        <f t="shared" si="130"/>
        <v>0</v>
      </c>
      <c r="EJ98" s="371">
        <f t="shared" si="131"/>
        <v>0</v>
      </c>
      <c r="EK98" s="56" t="s">
        <v>735</v>
      </c>
    </row>
    <row r="99" spans="1:141" ht="54" customHeight="1">
      <c r="A99" s="37">
        <f>IF('JLA事務局用　※触らないで下さい'!$A$6="","",'JLA事務局用　※触らないで下さい'!$A$6)</f>
      </c>
      <c r="B99" s="171"/>
      <c r="C99" s="58">
        <f t="shared" si="0"/>
      </c>
      <c r="D99" s="58">
        <f t="shared" si="1"/>
      </c>
      <c r="E99" s="195">
        <f>'JLA事務局用　※触らないで下さい'!$B$6</f>
        <v>0</v>
      </c>
      <c r="F99" s="195">
        <f>'JLA事務局用　※触らないで下さい'!$C$6</f>
        <v>0</v>
      </c>
      <c r="G99" s="37" t="str">
        <f t="shared" si="27"/>
        <v>女</v>
      </c>
      <c r="H99" s="171" t="str">
        <f t="shared" si="10"/>
        <v>1900/01/00</v>
      </c>
      <c r="I99" s="37"/>
      <c r="J99" s="37">
        <f t="shared" si="11"/>
      </c>
      <c r="K99" s="37"/>
      <c r="L99" s="37"/>
      <c r="M99" s="57">
        <f t="shared" si="12"/>
      </c>
      <c r="N99" s="37" t="e">
        <f>JLA事務局用　※触らないで下さい!#REF!</f>
        <v>#REF!</v>
      </c>
      <c r="O99" s="37" t="e">
        <f>JLA事務局用　※触らないで下さい!#REF!</f>
        <v>#REF!</v>
      </c>
      <c r="P99" s="37"/>
      <c r="Q99" s="37"/>
      <c r="R99" s="37">
        <v>1</v>
      </c>
      <c r="S99" s="37" t="str">
        <f t="shared" si="65"/>
        <v>障害物ｽｲﾑ
200m</v>
      </c>
      <c r="T99" s="37" t="str">
        <f t="shared" si="13"/>
        <v>:.</v>
      </c>
      <c r="U99" s="37" t="str">
        <f t="shared" si="66"/>
        <v>ﾏﾈｷﾝｷｬﾘｰ
50m</v>
      </c>
      <c r="V99" s="37" t="str">
        <f t="shared" si="14"/>
        <v>:.</v>
      </c>
      <c r="W99" s="37" t="str">
        <f t="shared" si="67"/>
        <v>ﾚｽｷｭｰﾒﾄﾞﾚｰ100m</v>
      </c>
      <c r="X99" s="37" t="str">
        <f t="shared" si="15"/>
        <v>:.</v>
      </c>
      <c r="Y99" s="37" t="str">
        <f t="shared" si="68"/>
        <v>ﾏﾈｷﾝｷｬﾘｰ･
ｳｨｽﾞﾌｨﾝ
100m</v>
      </c>
      <c r="Z99" s="37" t="str">
        <f t="shared" si="16"/>
        <v>:.</v>
      </c>
      <c r="AA99" s="37" t="str">
        <f t="shared" si="69"/>
        <v>ﾏﾈｷﾝﾄｳ･
ｳｨｽﾞﾌｨﾝ
100m</v>
      </c>
      <c r="AB99" s="37" t="str">
        <f t="shared" si="17"/>
        <v>:.</v>
      </c>
      <c r="AC99" s="37" t="str">
        <f t="shared" si="70"/>
        <v>ｽｰﾊﾟｰﾗｲﾌｾｰﾊﾞｰ
200m</v>
      </c>
      <c r="AD99" s="37" t="str">
        <f t="shared" si="18"/>
        <v>:.</v>
      </c>
      <c r="AE99" s="37" t="e">
        <f>IF(AF99="","",#REF!)</f>
        <v>#REF!</v>
      </c>
      <c r="AF99" s="37" t="e">
        <f>IF(#REF!="","",#REF!)</f>
        <v>#REF!</v>
      </c>
      <c r="AG99" s="37"/>
      <c r="AH99" s="37"/>
      <c r="AI99" s="37"/>
      <c r="AJ99" s="37"/>
      <c r="AK99" s="37"/>
      <c r="AL99" s="37"/>
      <c r="AM99" s="37"/>
      <c r="AN99" s="57" t="s">
        <v>918</v>
      </c>
      <c r="AO99" s="219"/>
      <c r="AP99" s="220"/>
      <c r="AQ99" s="219"/>
      <c r="AR99" s="220"/>
      <c r="AS99" s="37" t="s">
        <v>28</v>
      </c>
      <c r="AT99" s="36"/>
      <c r="AU99" s="36"/>
      <c r="AV99" s="34"/>
      <c r="AW99" s="34"/>
      <c r="AX99" s="34"/>
      <c r="AY99" s="284"/>
      <c r="AZ99" s="37"/>
      <c r="BA99" s="34"/>
      <c r="BB99" s="34"/>
      <c r="BC99" s="35"/>
      <c r="BD99" s="37">
        <f>IF(BC99="","",DATEDIF(BC99,'様式 A-4（チーム情報・チームＰＲ）'!$G$2,"Y"))</f>
      </c>
      <c r="BE99" s="287"/>
      <c r="BF99" s="35"/>
      <c r="BG99" s="34"/>
      <c r="BH99" s="153"/>
      <c r="BI99" s="289"/>
      <c r="BJ99" s="309" t="s">
        <v>689</v>
      </c>
      <c r="BK99" s="290"/>
      <c r="BL99" s="309" t="s">
        <v>690</v>
      </c>
      <c r="BM99" s="291"/>
      <c r="BN99" s="289"/>
      <c r="BO99" s="309" t="s">
        <v>689</v>
      </c>
      <c r="BP99" s="290"/>
      <c r="BQ99" s="309" t="s">
        <v>690</v>
      </c>
      <c r="BR99" s="291"/>
      <c r="BS99" s="289"/>
      <c r="BT99" s="309" t="s">
        <v>689</v>
      </c>
      <c r="BU99" s="290"/>
      <c r="BV99" s="309" t="s">
        <v>690</v>
      </c>
      <c r="BW99" s="291"/>
      <c r="BX99" s="289"/>
      <c r="BY99" s="309" t="s">
        <v>689</v>
      </c>
      <c r="BZ99" s="290"/>
      <c r="CA99" s="309" t="s">
        <v>690</v>
      </c>
      <c r="CB99" s="291"/>
      <c r="CC99" s="289"/>
      <c r="CD99" s="309" t="s">
        <v>689</v>
      </c>
      <c r="CE99" s="290"/>
      <c r="CF99" s="309" t="s">
        <v>690</v>
      </c>
      <c r="CG99" s="291"/>
      <c r="CH99" s="289"/>
      <c r="CI99" s="309" t="s">
        <v>689</v>
      </c>
      <c r="CJ99" s="290"/>
      <c r="CK99" s="309" t="s">
        <v>690</v>
      </c>
      <c r="CL99" s="291"/>
      <c r="CM99" s="203"/>
      <c r="CN99" s="203"/>
      <c r="CO99" s="204"/>
      <c r="CP99" s="313" t="str">
        <f t="shared" si="73"/>
        <v>:.</v>
      </c>
      <c r="CQ99" s="313" t="str">
        <f t="shared" si="74"/>
        <v>:.</v>
      </c>
      <c r="CR99" s="313" t="str">
        <f t="shared" si="75"/>
        <v>:.</v>
      </c>
      <c r="CS99" s="313" t="str">
        <f t="shared" si="76"/>
        <v>:.</v>
      </c>
      <c r="CT99" s="313" t="str">
        <f t="shared" si="77"/>
        <v>:.</v>
      </c>
      <c r="CU99" s="313" t="str">
        <f t="shared" si="78"/>
        <v>:.</v>
      </c>
      <c r="CV99" s="314">
        <f aca="true" t="shared" si="164" ref="CV99:DA99">COUNTIF(CP99,":.")</f>
        <v>1</v>
      </c>
      <c r="CW99" s="314">
        <f t="shared" si="164"/>
        <v>1</v>
      </c>
      <c r="CX99" s="314">
        <f t="shared" si="164"/>
        <v>1</v>
      </c>
      <c r="CY99" s="314">
        <f t="shared" si="164"/>
        <v>1</v>
      </c>
      <c r="CZ99" s="314">
        <f t="shared" si="164"/>
        <v>1</v>
      </c>
      <c r="DA99" s="314">
        <f t="shared" si="164"/>
        <v>1</v>
      </c>
      <c r="DB99" s="315">
        <f t="shared" si="28"/>
        <v>6</v>
      </c>
      <c r="DC99" s="37">
        <f t="shared" si="29"/>
        <v>0</v>
      </c>
      <c r="DD99" s="59">
        <f t="shared" si="100"/>
        <v>0</v>
      </c>
      <c r="DE99" s="59">
        <f t="shared" si="101"/>
        <v>0</v>
      </c>
      <c r="DG99" s="371">
        <f t="shared" si="102"/>
        <v>0</v>
      </c>
      <c r="DH99" s="371">
        <f t="shared" si="103"/>
        <v>0</v>
      </c>
      <c r="DI99" s="371">
        <f t="shared" si="104"/>
        <v>0</v>
      </c>
      <c r="DJ99" s="371">
        <f t="shared" si="105"/>
        <v>0</v>
      </c>
      <c r="DK99" s="371">
        <f t="shared" si="106"/>
        <v>0</v>
      </c>
      <c r="DL99" s="371">
        <f t="shared" si="107"/>
        <v>0</v>
      </c>
      <c r="DM99" s="371">
        <f t="shared" si="108"/>
        <v>0</v>
      </c>
      <c r="DN99" s="371">
        <f t="shared" si="109"/>
        <v>0</v>
      </c>
      <c r="DO99" s="371">
        <f t="shared" si="110"/>
        <v>0</v>
      </c>
      <c r="DP99" s="371">
        <f t="shared" si="111"/>
        <v>0</v>
      </c>
      <c r="DQ99" s="371">
        <f t="shared" si="112"/>
        <v>0</v>
      </c>
      <c r="DR99" s="371">
        <f t="shared" si="113"/>
        <v>0</v>
      </c>
      <c r="DS99" s="371">
        <f t="shared" si="114"/>
        <v>0</v>
      </c>
      <c r="DT99" s="371">
        <f t="shared" si="115"/>
        <v>0</v>
      </c>
      <c r="DU99" s="371">
        <f t="shared" si="116"/>
        <v>0</v>
      </c>
      <c r="DV99" s="371">
        <f t="shared" si="117"/>
        <v>0</v>
      </c>
      <c r="DW99" s="371">
        <f t="shared" si="118"/>
        <v>0</v>
      </c>
      <c r="DX99" s="371">
        <f t="shared" si="119"/>
        <v>0</v>
      </c>
      <c r="DY99" s="371">
        <f t="shared" si="120"/>
        <v>0</v>
      </c>
      <c r="DZ99" s="371">
        <f t="shared" si="121"/>
        <v>0</v>
      </c>
      <c r="EA99" s="371">
        <f t="shared" si="122"/>
        <v>0</v>
      </c>
      <c r="EB99" s="371">
        <f t="shared" si="123"/>
        <v>0</v>
      </c>
      <c r="EC99" s="371">
        <f t="shared" si="124"/>
        <v>0</v>
      </c>
      <c r="ED99" s="371">
        <f t="shared" si="125"/>
        <v>0</v>
      </c>
      <c r="EE99" s="371">
        <f t="shared" si="126"/>
        <v>0</v>
      </c>
      <c r="EF99" s="371">
        <f t="shared" si="127"/>
        <v>0</v>
      </c>
      <c r="EG99" s="371">
        <f t="shared" si="128"/>
        <v>0</v>
      </c>
      <c r="EH99" s="371">
        <f t="shared" si="129"/>
        <v>0</v>
      </c>
      <c r="EI99" s="371">
        <f>_xlfn.COUNTIFS(AY99,"高校生
(ｵｰﾌﾟﾝ参加)",DA99,"0")</f>
        <v>0</v>
      </c>
      <c r="EJ99" s="371">
        <f>_xlfn.COUNTIFS(AY99,"中学生
(ｵｰﾌﾟﾝ参加)",DA99,"0")</f>
        <v>0</v>
      </c>
      <c r="EK99" s="56" t="s">
        <v>745</v>
      </c>
    </row>
    <row r="100" spans="1:141" s="47" customFormat="1" ht="24" customHeight="1">
      <c r="A100" s="60"/>
      <c r="B100" s="172"/>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285"/>
      <c r="AZ100" s="60"/>
      <c r="BA100" s="60"/>
      <c r="BB100" s="60"/>
      <c r="BC100" s="60"/>
      <c r="BD100" s="60"/>
      <c r="BE100" s="23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202"/>
      <c r="CO100" s="60"/>
      <c r="CP100" s="60"/>
      <c r="CQ100" s="60"/>
      <c r="CR100" s="60"/>
      <c r="CS100" s="60"/>
      <c r="CT100" s="60"/>
      <c r="CU100" s="60"/>
      <c r="CV100" s="60"/>
      <c r="CW100" s="60"/>
      <c r="CX100" s="60"/>
      <c r="CY100" s="60"/>
      <c r="CZ100" s="60"/>
      <c r="DA100" s="60"/>
      <c r="DB100" s="60"/>
      <c r="DC100" s="60"/>
      <c r="DD100" s="60"/>
      <c r="DE100" s="60"/>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47" t="s">
        <v>746</v>
      </c>
    </row>
    <row r="101" spans="1:150" s="47" customFormat="1" ht="24" customHeight="1" hidden="1">
      <c r="A101" s="60"/>
      <c r="B101" s="172"/>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285"/>
      <c r="AZ101" s="60"/>
      <c r="BA101" s="60"/>
      <c r="BB101" s="60"/>
      <c r="BC101" s="60"/>
      <c r="BD101" s="60"/>
      <c r="BE101" s="316"/>
      <c r="BF101" s="317"/>
      <c r="BG101" s="60"/>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7"/>
      <c r="CN101" s="317"/>
      <c r="CO101" s="317"/>
      <c r="CP101" s="317"/>
      <c r="CQ101" s="317"/>
      <c r="CR101" s="317"/>
      <c r="CS101" s="317"/>
      <c r="CT101" s="317"/>
      <c r="CU101" s="317"/>
      <c r="CV101" s="296"/>
      <c r="CW101" s="296"/>
      <c r="CX101" s="296"/>
      <c r="CY101" s="296"/>
      <c r="CZ101" s="296"/>
      <c r="DA101" s="296"/>
      <c r="DE101" s="155" t="s">
        <v>27</v>
      </c>
      <c r="DG101" s="683" t="s">
        <v>843</v>
      </c>
      <c r="DH101" s="683"/>
      <c r="DI101" s="683"/>
      <c r="DJ101" s="683"/>
      <c r="DK101" s="683"/>
      <c r="DL101" s="683" t="s">
        <v>845</v>
      </c>
      <c r="DM101" s="683"/>
      <c r="DN101" s="683"/>
      <c r="DO101" s="683"/>
      <c r="DP101" s="683"/>
      <c r="DQ101" s="683" t="s">
        <v>676</v>
      </c>
      <c r="DR101" s="683"/>
      <c r="DS101" s="683"/>
      <c r="DT101" s="683"/>
      <c r="DU101" s="683"/>
      <c r="DV101" s="683" t="s">
        <v>847</v>
      </c>
      <c r="DW101" s="683"/>
      <c r="DX101" s="683"/>
      <c r="DY101" s="683"/>
      <c r="DZ101" s="683"/>
      <c r="EA101" s="683" t="s">
        <v>849</v>
      </c>
      <c r="EB101" s="683"/>
      <c r="EC101" s="683"/>
      <c r="ED101" s="683"/>
      <c r="EE101" s="683"/>
      <c r="EF101" s="683" t="s">
        <v>851</v>
      </c>
      <c r="EG101" s="683"/>
      <c r="EH101" s="683"/>
      <c r="EI101" s="683"/>
      <c r="EJ101" s="683"/>
      <c r="EK101" s="47" t="s">
        <v>747</v>
      </c>
      <c r="EM101" s="95" t="s">
        <v>71</v>
      </c>
      <c r="EN101" s="64"/>
      <c r="EO101" s="56"/>
      <c r="EP101" s="56"/>
      <c r="EQ101" s="56"/>
      <c r="ER101" s="56"/>
      <c r="ES101" s="56"/>
      <c r="ET101" s="56"/>
    </row>
    <row r="102" spans="1:150" s="47" customFormat="1" ht="24" customHeight="1" hidden="1">
      <c r="A102" s="60"/>
      <c r="B102" s="172"/>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322" t="str">
        <f>EN109</f>
        <v>学生
(資格有り)</v>
      </c>
      <c r="AZ102" s="320"/>
      <c r="BA102" s="320">
        <f>COUNTIF($AY$10:$AY$99,"学生
(資格有り)")</f>
        <v>0</v>
      </c>
      <c r="BB102" s="60"/>
      <c r="BC102" s="60"/>
      <c r="BD102" s="60"/>
      <c r="BE102" s="23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317"/>
      <c r="CW102" s="317"/>
      <c r="CX102" s="317"/>
      <c r="CY102" s="317"/>
      <c r="CZ102" s="317"/>
      <c r="DA102" s="317"/>
      <c r="DB102" s="317"/>
      <c r="DC102" s="60"/>
      <c r="DD102" s="60"/>
      <c r="DE102" s="93">
        <f>SUM(DE10:DE99)</f>
        <v>0</v>
      </c>
      <c r="DG102" s="374" t="s">
        <v>927</v>
      </c>
      <c r="DH102" s="374" t="s">
        <v>858</v>
      </c>
      <c r="DI102" s="374" t="s">
        <v>859</v>
      </c>
      <c r="DJ102" s="374" t="s">
        <v>860</v>
      </c>
      <c r="DK102" s="374" t="s">
        <v>861</v>
      </c>
      <c r="DL102" s="374" t="s">
        <v>927</v>
      </c>
      <c r="DM102" s="374" t="s">
        <v>858</v>
      </c>
      <c r="DN102" s="374" t="s">
        <v>859</v>
      </c>
      <c r="DO102" s="374" t="s">
        <v>860</v>
      </c>
      <c r="DP102" s="374" t="s">
        <v>861</v>
      </c>
      <c r="DQ102" s="374" t="s">
        <v>927</v>
      </c>
      <c r="DR102" s="374" t="s">
        <v>858</v>
      </c>
      <c r="DS102" s="374" t="s">
        <v>859</v>
      </c>
      <c r="DT102" s="374" t="s">
        <v>860</v>
      </c>
      <c r="DU102" s="374" t="s">
        <v>861</v>
      </c>
      <c r="DV102" s="374" t="s">
        <v>927</v>
      </c>
      <c r="DW102" s="374" t="s">
        <v>858</v>
      </c>
      <c r="DX102" s="374" t="s">
        <v>859</v>
      </c>
      <c r="DY102" s="374" t="s">
        <v>860</v>
      </c>
      <c r="DZ102" s="374" t="s">
        <v>861</v>
      </c>
      <c r="EA102" s="374" t="s">
        <v>927</v>
      </c>
      <c r="EB102" s="374" t="s">
        <v>858</v>
      </c>
      <c r="EC102" s="374" t="s">
        <v>859</v>
      </c>
      <c r="ED102" s="374" t="s">
        <v>860</v>
      </c>
      <c r="EE102" s="374" t="s">
        <v>861</v>
      </c>
      <c r="EF102" s="374" t="s">
        <v>927</v>
      </c>
      <c r="EG102" s="374" t="s">
        <v>858</v>
      </c>
      <c r="EH102" s="374" t="s">
        <v>859</v>
      </c>
      <c r="EI102" s="374" t="s">
        <v>860</v>
      </c>
      <c r="EJ102" s="374" t="s">
        <v>861</v>
      </c>
      <c r="EK102" s="47" t="s">
        <v>748</v>
      </c>
      <c r="EM102" s="64" t="s">
        <v>360</v>
      </c>
      <c r="EN102" s="64" t="s">
        <v>174</v>
      </c>
      <c r="EO102" s="56"/>
      <c r="EP102" s="56"/>
      <c r="EQ102" s="56"/>
      <c r="ER102" s="56"/>
      <c r="ES102" s="56"/>
      <c r="ET102" s="56"/>
    </row>
    <row r="103" spans="2:150" s="47" customFormat="1" ht="24" customHeight="1" hidden="1">
      <c r="B103" s="167"/>
      <c r="AY103" s="322" t="str">
        <f>EO109</f>
        <v>学生
(資格無し・ｵｰﾌﾟﾝ参加)</v>
      </c>
      <c r="AZ103" s="319"/>
      <c r="BA103" s="320">
        <f>COUNTIF($AY$10:$AY$99,"学生
(資格無し・ｵｰﾌﾟﾝ参加)")</f>
        <v>0</v>
      </c>
      <c r="BE103" s="229"/>
      <c r="CU103" s="376"/>
      <c r="CV103" s="375"/>
      <c r="CW103" s="375"/>
      <c r="CX103" s="375"/>
      <c r="CY103" s="375"/>
      <c r="CZ103" s="375"/>
      <c r="DA103" s="375"/>
      <c r="DG103" s="373">
        <f aca="true" t="shared" si="165" ref="DG103:EI103">SUM(DG10:DG99)</f>
        <v>0</v>
      </c>
      <c r="DH103" s="373">
        <f t="shared" si="165"/>
        <v>0</v>
      </c>
      <c r="DI103" s="373">
        <f t="shared" si="165"/>
        <v>0</v>
      </c>
      <c r="DJ103" s="373">
        <f t="shared" si="165"/>
        <v>0</v>
      </c>
      <c r="DK103" s="373">
        <f t="shared" si="165"/>
        <v>0</v>
      </c>
      <c r="DL103" s="373">
        <f t="shared" si="165"/>
        <v>0</v>
      </c>
      <c r="DM103" s="373">
        <f t="shared" si="165"/>
        <v>0</v>
      </c>
      <c r="DN103" s="373">
        <f t="shared" si="165"/>
        <v>0</v>
      </c>
      <c r="DO103" s="373">
        <f t="shared" si="165"/>
        <v>0</v>
      </c>
      <c r="DP103" s="373">
        <f t="shared" si="165"/>
        <v>0</v>
      </c>
      <c r="DQ103" s="373">
        <f t="shared" si="165"/>
        <v>0</v>
      </c>
      <c r="DR103" s="373">
        <f t="shared" si="165"/>
        <v>0</v>
      </c>
      <c r="DS103" s="373">
        <f t="shared" si="165"/>
        <v>0</v>
      </c>
      <c r="DT103" s="373">
        <f t="shared" si="165"/>
        <v>0</v>
      </c>
      <c r="DU103" s="373">
        <f t="shared" si="165"/>
        <v>0</v>
      </c>
      <c r="DV103" s="373">
        <f t="shared" si="165"/>
        <v>0</v>
      </c>
      <c r="DW103" s="373">
        <f t="shared" si="165"/>
        <v>0</v>
      </c>
      <c r="DX103" s="373">
        <f t="shared" si="165"/>
        <v>0</v>
      </c>
      <c r="DY103" s="373">
        <f t="shared" si="165"/>
        <v>0</v>
      </c>
      <c r="DZ103" s="373">
        <f t="shared" si="165"/>
        <v>0</v>
      </c>
      <c r="EA103" s="373">
        <f t="shared" si="165"/>
        <v>0</v>
      </c>
      <c r="EB103" s="373">
        <f t="shared" si="165"/>
        <v>0</v>
      </c>
      <c r="EC103" s="373">
        <f t="shared" si="165"/>
        <v>0</v>
      </c>
      <c r="ED103" s="373">
        <f t="shared" si="165"/>
        <v>0</v>
      </c>
      <c r="EE103" s="373">
        <f>SUM(EE10:EE99)</f>
        <v>0</v>
      </c>
      <c r="EF103" s="373">
        <f t="shared" si="165"/>
        <v>0</v>
      </c>
      <c r="EG103" s="373">
        <f t="shared" si="165"/>
        <v>0</v>
      </c>
      <c r="EH103" s="373">
        <f>SUM(EH10:EH99)</f>
        <v>0</v>
      </c>
      <c r="EI103" s="373">
        <f t="shared" si="165"/>
        <v>0</v>
      </c>
      <c r="EJ103" s="373">
        <f>SUM(EJ10:EJ99)</f>
        <v>0</v>
      </c>
      <c r="EK103" s="47" t="s">
        <v>749</v>
      </c>
      <c r="EM103" s="56"/>
      <c r="EN103" s="258" t="s">
        <v>28</v>
      </c>
      <c r="EO103" s="258"/>
      <c r="EP103" s="56"/>
      <c r="EQ103" s="56"/>
      <c r="ER103" s="56"/>
      <c r="ES103" s="56"/>
      <c r="ET103" s="56"/>
    </row>
    <row r="104" spans="2:141" s="47" customFormat="1" ht="24" customHeight="1" hidden="1">
      <c r="B104" s="167"/>
      <c r="AY104" s="322" t="str">
        <f>EP109</f>
        <v>社会人
(ｵｰﾌﾟﾝ参加)</v>
      </c>
      <c r="AZ104" s="319"/>
      <c r="BA104" s="320">
        <f>COUNTIF($AY$10:$AY$99,"社会人
(ｵｰﾌﾟﾝ参加)")</f>
        <v>0</v>
      </c>
      <c r="BE104" s="229"/>
      <c r="DG104" s="683">
        <f>SUM(DG103:DK103)</f>
        <v>0</v>
      </c>
      <c r="DH104" s="683"/>
      <c r="DI104" s="683"/>
      <c r="DJ104" s="683"/>
      <c r="DK104" s="683"/>
      <c r="DL104" s="683">
        <f>SUM(DL103:DP103)</f>
        <v>0</v>
      </c>
      <c r="DM104" s="683"/>
      <c r="DN104" s="683"/>
      <c r="DO104" s="683"/>
      <c r="DP104" s="683"/>
      <c r="DQ104" s="683">
        <f>SUM(DQ103:DU103)</f>
        <v>0</v>
      </c>
      <c r="DR104" s="683"/>
      <c r="DS104" s="683"/>
      <c r="DT104" s="683"/>
      <c r="DU104" s="683"/>
      <c r="DV104" s="683">
        <f>SUM(DV103:DZ103)</f>
        <v>0</v>
      </c>
      <c r="DW104" s="683"/>
      <c r="DX104" s="683"/>
      <c r="DY104" s="683"/>
      <c r="DZ104" s="683"/>
      <c r="EA104" s="683">
        <f>SUM(EA103:EE103)</f>
        <v>0</v>
      </c>
      <c r="EB104" s="683"/>
      <c r="EC104" s="683"/>
      <c r="ED104" s="683"/>
      <c r="EE104" s="683"/>
      <c r="EF104" s="683">
        <f>SUM(EF103:EJ103)</f>
        <v>0</v>
      </c>
      <c r="EG104" s="683"/>
      <c r="EH104" s="683"/>
      <c r="EI104" s="683"/>
      <c r="EJ104" s="683"/>
      <c r="EK104" s="47" t="s">
        <v>750</v>
      </c>
    </row>
    <row r="105" spans="51:144" ht="24" customHeight="1" hidden="1">
      <c r="AY105" s="322" t="str">
        <f>EQ109</f>
        <v>高校生
(ｵｰﾌﾟﾝ参加)</v>
      </c>
      <c r="AZ105" s="319"/>
      <c r="BA105" s="320">
        <f>COUNTIF($AY$10:$AY$99,"高校生
(ｵｰﾌﾟﾝ参加)")</f>
        <v>0</v>
      </c>
      <c r="EK105" s="56" t="s">
        <v>751</v>
      </c>
      <c r="EM105" s="64" t="s">
        <v>361</v>
      </c>
      <c r="EN105" s="64" t="s">
        <v>184</v>
      </c>
    </row>
    <row r="106" spans="51:152" ht="24" customHeight="1" hidden="1">
      <c r="AY106" s="322" t="str">
        <f>ER109</f>
        <v>中学生
(ｵｰﾌﾟﾝ参加)</v>
      </c>
      <c r="AZ106" s="321"/>
      <c r="BA106" s="320">
        <f>COUNTIF($AY$10:$AY$99,"中学生
(ｵｰﾌﾟﾝ参加)")</f>
        <v>0</v>
      </c>
      <c r="EK106" s="56" t="s">
        <v>752</v>
      </c>
      <c r="EN106" s="258"/>
      <c r="EO106" s="258"/>
      <c r="EP106" s="258"/>
      <c r="EU106" s="47"/>
      <c r="EV106" s="47"/>
    </row>
    <row r="107" spans="51:141" ht="24" customHeight="1" hidden="1">
      <c r="AY107" s="225"/>
      <c r="EK107" s="56" t="s">
        <v>753</v>
      </c>
    </row>
    <row r="108" spans="51:144" ht="24" customHeight="1" hidden="1">
      <c r="AY108" s="225"/>
      <c r="EK108" s="56" t="s">
        <v>754</v>
      </c>
      <c r="EM108" s="64" t="s">
        <v>362</v>
      </c>
      <c r="EN108" s="64" t="s">
        <v>189</v>
      </c>
    </row>
    <row r="109" spans="51:148" ht="24" customHeight="1" hidden="1">
      <c r="AY109" s="225"/>
      <c r="EK109" s="56" t="s">
        <v>755</v>
      </c>
      <c r="EN109" s="268" t="s">
        <v>857</v>
      </c>
      <c r="EO109" s="268" t="s">
        <v>858</v>
      </c>
      <c r="EP109" s="268" t="s">
        <v>859</v>
      </c>
      <c r="EQ109" s="268" t="s">
        <v>860</v>
      </c>
      <c r="ER109" s="56" t="s">
        <v>861</v>
      </c>
    </row>
    <row r="110" spans="51:141" ht="24" customHeight="1" hidden="1">
      <c r="AY110" s="225"/>
      <c r="EK110" s="56" t="s">
        <v>756</v>
      </c>
    </row>
    <row r="111" spans="51:144" ht="24" customHeight="1" hidden="1">
      <c r="AY111" s="225"/>
      <c r="EK111" s="56" t="s">
        <v>757</v>
      </c>
      <c r="EM111" s="64" t="s">
        <v>363</v>
      </c>
      <c r="EN111" s="64" t="s">
        <v>313</v>
      </c>
    </row>
    <row r="112" spans="51:149" ht="24" customHeight="1" hidden="1">
      <c r="AY112" s="225"/>
      <c r="EK112" s="56" t="s">
        <v>758</v>
      </c>
      <c r="EN112" s="258">
        <v>4</v>
      </c>
      <c r="EO112" s="258">
        <v>3</v>
      </c>
      <c r="EP112" s="258">
        <v>2</v>
      </c>
      <c r="EQ112" s="258">
        <v>1</v>
      </c>
      <c r="ER112" s="258"/>
      <c r="ES112" s="258"/>
    </row>
    <row r="113" spans="51:141" ht="24" customHeight="1" hidden="1">
      <c r="AY113" s="225"/>
      <c r="EK113" s="56" t="s">
        <v>759</v>
      </c>
    </row>
    <row r="114" spans="51:144" ht="24" customHeight="1" hidden="1">
      <c r="AY114" s="225"/>
      <c r="EK114" s="56" t="s">
        <v>760</v>
      </c>
      <c r="EM114" s="64" t="s">
        <v>365</v>
      </c>
      <c r="EN114" s="64" t="s">
        <v>190</v>
      </c>
    </row>
    <row r="115" spans="51:149" ht="24" customHeight="1">
      <c r="AY115" s="225"/>
      <c r="EK115" s="56" t="s">
        <v>761</v>
      </c>
      <c r="EN115" s="268"/>
      <c r="EO115" s="268"/>
      <c r="EP115" s="268"/>
      <c r="EQ115" s="268">
        <f>IF('様式 A-4（チーム情報・チームＰＲ）'!AF$26="","",'様式 A-4（チーム情報・チームＰＲ）'!AF$26)</f>
      </c>
      <c r="ER115" s="268">
        <f>IF('様式 A-4（チーム情報・チームＰＲ）'!AH$26="","",'様式 A-4（チーム情報・チームＰＲ）'!AH$26)</f>
      </c>
      <c r="ES115" s="268">
        <f>IF('様式 A-4（チーム情報・チームＰＲ）'!AJ$26="","",'様式 A-4（チーム情報・チームＰＲ）'!AJ$26)</f>
      </c>
    </row>
    <row r="116" spans="51:141" ht="24" customHeight="1">
      <c r="AY116" s="225"/>
      <c r="EK116" s="56" t="s">
        <v>762</v>
      </c>
    </row>
    <row r="117" spans="51:144" ht="24" customHeight="1">
      <c r="AY117" s="225"/>
      <c r="EK117" s="56" t="s">
        <v>763</v>
      </c>
      <c r="EM117" s="64" t="s">
        <v>463</v>
      </c>
      <c r="EN117" s="64" t="s">
        <v>265</v>
      </c>
    </row>
    <row r="118" spans="51:144" ht="24" customHeight="1">
      <c r="AY118" s="225"/>
      <c r="EK118" s="56" t="s">
        <v>764</v>
      </c>
      <c r="EN118" s="98" t="s">
        <v>462</v>
      </c>
    </row>
    <row r="119" ht="24" customHeight="1">
      <c r="EK119" s="56" t="s">
        <v>765</v>
      </c>
    </row>
    <row r="120" spans="141:149" ht="24" customHeight="1">
      <c r="EK120" s="56" t="s">
        <v>766</v>
      </c>
      <c r="EM120" s="64" t="s">
        <v>377</v>
      </c>
      <c r="EN120" s="64" t="s">
        <v>73</v>
      </c>
      <c r="ER120" s="64"/>
      <c r="ES120" s="64"/>
    </row>
    <row r="121" spans="141:149" ht="24" customHeight="1">
      <c r="EK121" s="56" t="s">
        <v>767</v>
      </c>
      <c r="EN121" s="258">
        <v>2</v>
      </c>
      <c r="EO121" s="64" t="s">
        <v>153</v>
      </c>
      <c r="ER121" s="64"/>
      <c r="ES121" s="64"/>
    </row>
    <row r="122" ht="24" customHeight="1">
      <c r="EK122" s="56" t="s">
        <v>768</v>
      </c>
    </row>
    <row r="123" ht="24" customHeight="1">
      <c r="EK123" s="56" t="s">
        <v>769</v>
      </c>
    </row>
    <row r="124" spans="141:143" ht="18.75" customHeight="1">
      <c r="EK124" s="56" t="s">
        <v>770</v>
      </c>
      <c r="EM124" s="223" t="s">
        <v>667</v>
      </c>
    </row>
    <row r="125" spans="141:151" ht="18.75" customHeight="1">
      <c r="EK125" s="56" t="s">
        <v>771</v>
      </c>
      <c r="EL125" s="193"/>
      <c r="EM125" s="224" t="s">
        <v>668</v>
      </c>
      <c r="EN125" s="193"/>
      <c r="EO125" s="193"/>
      <c r="EP125" s="193"/>
      <c r="EQ125" s="193"/>
      <c r="ER125" s="193"/>
      <c r="ES125" s="193"/>
      <c r="ET125" s="193"/>
      <c r="EU125" s="193"/>
    </row>
    <row r="126" spans="141:143" ht="18.75" customHeight="1">
      <c r="EK126" s="56" t="s">
        <v>772</v>
      </c>
      <c r="EM126" s="223" t="s">
        <v>669</v>
      </c>
    </row>
    <row r="127" spans="141:143" ht="18.75" customHeight="1">
      <c r="EK127" s="56" t="s">
        <v>773</v>
      </c>
      <c r="EM127" s="223" t="s">
        <v>670</v>
      </c>
    </row>
    <row r="128" spans="141:143" ht="18.75" customHeight="1">
      <c r="EK128" s="56" t="s">
        <v>774</v>
      </c>
      <c r="EM128" s="223" t="s">
        <v>648</v>
      </c>
    </row>
    <row r="129" spans="141:143" ht="18.75" customHeight="1">
      <c r="EK129" s="56" t="s">
        <v>775</v>
      </c>
      <c r="EM129" s="223" t="s">
        <v>672</v>
      </c>
    </row>
    <row r="130" spans="141:143" ht="18.75" customHeight="1">
      <c r="EK130" s="56" t="s">
        <v>776</v>
      </c>
      <c r="EM130" s="223" t="s">
        <v>863</v>
      </c>
    </row>
    <row r="131" spans="141:143" ht="18.75" customHeight="1">
      <c r="EK131" s="56" t="s">
        <v>777</v>
      </c>
      <c r="EM131" s="223"/>
    </row>
    <row r="132" spans="141:143" ht="18.75" customHeight="1">
      <c r="EK132" s="56" t="s">
        <v>778</v>
      </c>
      <c r="EM132" s="223"/>
    </row>
    <row r="133" spans="141:143" ht="18.75" customHeight="1">
      <c r="EK133" s="56" t="s">
        <v>779</v>
      </c>
      <c r="EM133" s="223"/>
    </row>
    <row r="134" spans="141:143" ht="18.75" customHeight="1">
      <c r="EK134" s="56" t="s">
        <v>780</v>
      </c>
      <c r="EM134" s="223"/>
    </row>
    <row r="135" spans="141:143" ht="18.75" customHeight="1">
      <c r="EK135" s="56" t="s">
        <v>781</v>
      </c>
      <c r="EM135" s="225"/>
    </row>
    <row r="136" spans="141:143" ht="18.75" customHeight="1">
      <c r="EK136" s="56" t="s">
        <v>782</v>
      </c>
      <c r="EM136" s="225"/>
    </row>
    <row r="137" spans="141:143" ht="18.75" customHeight="1">
      <c r="EK137" s="56" t="s">
        <v>783</v>
      </c>
      <c r="EM137" s="225"/>
    </row>
    <row r="138" spans="141:143" ht="18.75" customHeight="1">
      <c r="EK138" s="56" t="s">
        <v>784</v>
      </c>
      <c r="EM138" s="225"/>
    </row>
    <row r="139" spans="141:143" ht="18.75" customHeight="1">
      <c r="EK139" s="56" t="s">
        <v>785</v>
      </c>
      <c r="EM139" s="225"/>
    </row>
    <row r="140" spans="141:143" ht="18.75" customHeight="1">
      <c r="EK140" s="56" t="s">
        <v>786</v>
      </c>
      <c r="EM140" s="225"/>
    </row>
    <row r="141" ht="13.5">
      <c r="EK141" s="56" t="s">
        <v>787</v>
      </c>
    </row>
    <row r="142" ht="13.5">
      <c r="EK142" s="56" t="s">
        <v>788</v>
      </c>
    </row>
    <row r="143" ht="13.5">
      <c r="EK143" s="56" t="s">
        <v>789</v>
      </c>
    </row>
    <row r="144" ht="13.5">
      <c r="EK144" s="56" t="s">
        <v>790</v>
      </c>
    </row>
    <row r="145" ht="13.5">
      <c r="EK145" s="56" t="s">
        <v>791</v>
      </c>
    </row>
    <row r="146" ht="13.5">
      <c r="EK146" s="56" t="s">
        <v>792</v>
      </c>
    </row>
    <row r="147" ht="13.5">
      <c r="EK147" s="56" t="s">
        <v>793</v>
      </c>
    </row>
    <row r="148" ht="13.5">
      <c r="EK148" s="56" t="s">
        <v>794</v>
      </c>
    </row>
    <row r="149" ht="13.5">
      <c r="EK149" s="56" t="s">
        <v>795</v>
      </c>
    </row>
  </sheetData>
  <sheetProtection password="E856" sheet="1"/>
  <mergeCells count="39">
    <mergeCell ref="AN3:AR3"/>
    <mergeCell ref="CB3:CN3"/>
    <mergeCell ref="CO3:CO4"/>
    <mergeCell ref="CT3:CT4"/>
    <mergeCell ref="CU3:CU4"/>
    <mergeCell ref="CZ3:CZ4"/>
    <mergeCell ref="DA3:DA4"/>
    <mergeCell ref="BI6:BM6"/>
    <mergeCell ref="BN6:BR6"/>
    <mergeCell ref="BS6:BW6"/>
    <mergeCell ref="BX6:CB6"/>
    <mergeCell ref="CC6:CG6"/>
    <mergeCell ref="CH6:CL6"/>
    <mergeCell ref="CV6:DA6"/>
    <mergeCell ref="CB4:CN4"/>
    <mergeCell ref="BI7:BM7"/>
    <mergeCell ref="BN7:BR7"/>
    <mergeCell ref="BS7:BW7"/>
    <mergeCell ref="BX7:CB7"/>
    <mergeCell ref="CC7:CG7"/>
    <mergeCell ref="CH7:CL7"/>
    <mergeCell ref="DG6:DK6"/>
    <mergeCell ref="DL6:DP6"/>
    <mergeCell ref="DQ6:DU6"/>
    <mergeCell ref="DV6:DZ6"/>
    <mergeCell ref="EA6:EE6"/>
    <mergeCell ref="EF6:EJ6"/>
    <mergeCell ref="DG101:DK101"/>
    <mergeCell ref="DL101:DP101"/>
    <mergeCell ref="DQ101:DU101"/>
    <mergeCell ref="DV101:DZ101"/>
    <mergeCell ref="EA101:EE101"/>
    <mergeCell ref="EF101:EJ101"/>
    <mergeCell ref="DG104:DK104"/>
    <mergeCell ref="DL104:DP104"/>
    <mergeCell ref="DQ104:DU104"/>
    <mergeCell ref="DV104:DZ104"/>
    <mergeCell ref="EA104:EE104"/>
    <mergeCell ref="EF104:EJ104"/>
  </mergeCells>
  <dataValidations count="16">
    <dataValidation type="list" allowBlank="1" showInputMessage="1" showErrorMessage="1" imeMode="halfAlpha" sqref="CL10:CL99">
      <formula1>$EK$10:$EK$150</formula1>
    </dataValidation>
    <dataValidation type="list" allowBlank="1" showInputMessage="1" showErrorMessage="1" imeMode="halfAlpha" sqref="CG10:CG99 CB10:CB99 BR10:BR99 BM10:BM99 BW10:BW99">
      <formula1>$EK$10:$EK$149</formula1>
    </dataValidation>
    <dataValidation type="list" allowBlank="1" showInputMessage="1" showErrorMessage="1" imeMode="halfAlpha" sqref="CE10:CE99 BZ10:BZ99 BU10:BU99 BP10:BP99 BK10:BK99 CJ10:CJ99">
      <formula1>$EK$10:$EK$109</formula1>
    </dataValidation>
    <dataValidation type="list" allowBlank="1" showInputMessage="1" showErrorMessage="1" imeMode="halfAlpha" sqref="BI10:BI99 CH10:CH99 CC10:CC99 BX10:BX99 BS10:BS99 BN10:BN99">
      <formula1>$EK$10:$EK$13</formula1>
    </dataValidation>
    <dataValidation type="list" allowBlank="1" showInputMessage="1" showErrorMessage="1" imeMode="halfAlpha" sqref="BK8:BK9 CE8:CE9 CB8:CC9 BR8:BS9 BM8:BN9 BI8:BI9 CG8:CH9 CJ8:CJ9 BZ8:BZ9 BW8:BX9 BU8:BU9 CL8:CL9 BP8:BP9">
      <formula1>$EU$8:$EU$147</formula1>
    </dataValidation>
    <dataValidation type="list" allowBlank="1" showInputMessage="1" showErrorMessage="1" sqref="AY8:AY99">
      <formula1>$EN$109:$ER$109</formula1>
    </dataValidation>
    <dataValidation type="list" allowBlank="1" showInputMessage="1" showErrorMessage="1" sqref="BA8:BA99">
      <formula1>$EN$112:$EQ$112</formula1>
    </dataValidation>
    <dataValidation allowBlank="1" showInputMessage="1" showErrorMessage="1" imeMode="halfAlpha" sqref="AT10:AU99"/>
    <dataValidation type="list" allowBlank="1" showInputMessage="1" showErrorMessage="1" imeMode="off" sqref="AT8:AT9">
      <formula1>$AO$51:$AQ$51</formula1>
    </dataValidation>
    <dataValidation type="list" allowBlank="1" showInputMessage="1" showErrorMessage="1" sqref="BE8:BE99">
      <formula1>$EM$124:$EM$130</formula1>
    </dataValidation>
    <dataValidation allowBlank="1" showInputMessage="1" showErrorMessage="1" imeMode="off" sqref="CM6:CO6 AU8:AU9 BI6 BN6 BS6 BX6 CC6 CH6 DB6 BF8:BF99 BC8:BD99 AN8:AN99"/>
    <dataValidation allowBlank="1" showInputMessage="1" showErrorMessage="1" imeMode="halfKatakana" sqref="AQ8:AQ9 CH7 CV101:DA101 BI7 BN7 BS7 BX7 CC7 CP7:DA7 AQ10:AR99"/>
    <dataValidation allowBlank="1" showInputMessage="1" showErrorMessage="1" imeMode="hiragana" sqref="DB8:DB9 CM8:CM9 CO8:CO9 BG8:BG99 AO8:AO99"/>
    <dataValidation type="list" allowBlank="1" showInputMessage="1" showErrorMessage="1" imeMode="off" sqref="BB8:BB99">
      <formula1>$EN$115:$ES$115</formula1>
    </dataValidation>
    <dataValidation type="list" allowBlank="1" showInputMessage="1" showErrorMessage="1" imeMode="off" sqref="AS8:AS99">
      <formula1>$EN$103:$EO$103</formula1>
    </dataValidation>
    <dataValidation type="list" allowBlank="1" showInputMessage="1" showErrorMessage="1" imeMode="off" sqref="AZ8:AZ99">
      <formula1>$EN$112:$ES$112</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1"/>
  <headerFooter>
    <oddHeader>&amp;L&amp;12&amp;D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BK110"/>
  <sheetViews>
    <sheetView showGridLines="0" view="pageBreakPreview" zoomScale="85" zoomScaleNormal="40" zoomScaleSheetLayoutView="85" workbookViewId="0" topLeftCell="N3">
      <selection activeCell="N3" sqref="N3"/>
    </sheetView>
  </sheetViews>
  <sheetFormatPr defaultColWidth="9.00390625" defaultRowHeight="15"/>
  <cols>
    <col min="1" max="11" width="10.7109375" style="107" hidden="1" customWidth="1"/>
    <col min="12" max="12" width="10.7109375" style="177" hidden="1" customWidth="1"/>
    <col min="13" max="13" width="10.7109375" style="107" hidden="1" customWidth="1"/>
    <col min="14" max="15" width="27.28125" style="107" customWidth="1"/>
    <col min="16" max="16" width="5.7109375" style="107" customWidth="1"/>
    <col min="17" max="18" width="10.7109375" style="107" customWidth="1"/>
    <col min="19" max="38" width="3.8515625" style="107" customWidth="1"/>
    <col min="39" max="39" width="17.8515625" style="107" customWidth="1"/>
    <col min="40" max="52" width="18.7109375" style="107" hidden="1" customWidth="1"/>
    <col min="53" max="56" width="8.7109375" style="107" hidden="1" customWidth="1"/>
    <col min="57" max="64" width="15.7109375" style="107" hidden="1" customWidth="1"/>
    <col min="65" max="65" width="15.7109375" style="107" customWidth="1"/>
    <col min="66" max="87" width="9.00390625" style="107" customWidth="1"/>
    <col min="88" max="16384" width="9.00390625" style="107" customWidth="1"/>
  </cols>
  <sheetData>
    <row r="1" spans="1:63" s="62" customFormat="1" ht="24" customHeight="1" hidden="1">
      <c r="A1" s="66" t="s">
        <v>33</v>
      </c>
      <c r="B1" s="66" t="s">
        <v>33</v>
      </c>
      <c r="C1" s="66" t="s">
        <v>33</v>
      </c>
      <c r="D1" s="66" t="s">
        <v>33</v>
      </c>
      <c r="E1" s="66" t="s">
        <v>33</v>
      </c>
      <c r="F1" s="66" t="s">
        <v>33</v>
      </c>
      <c r="G1" s="66" t="s">
        <v>33</v>
      </c>
      <c r="H1" s="66" t="s">
        <v>33</v>
      </c>
      <c r="I1" s="66" t="s">
        <v>33</v>
      </c>
      <c r="J1" s="66" t="s">
        <v>33</v>
      </c>
      <c r="K1" s="66" t="s">
        <v>33</v>
      </c>
      <c r="L1" s="66" t="s">
        <v>33</v>
      </c>
      <c r="M1" s="66" t="s">
        <v>33</v>
      </c>
      <c r="N1" s="65" t="s">
        <v>147</v>
      </c>
      <c r="O1" s="65"/>
      <c r="P1" s="65" t="s">
        <v>147</v>
      </c>
      <c r="Q1" s="65" t="s">
        <v>147</v>
      </c>
      <c r="R1" s="65"/>
      <c r="S1" s="65"/>
      <c r="T1" s="65"/>
      <c r="U1" s="65"/>
      <c r="V1" s="65"/>
      <c r="W1" s="65"/>
      <c r="X1" s="65"/>
      <c r="Y1" s="65"/>
      <c r="Z1" s="65"/>
      <c r="AA1" s="65"/>
      <c r="AB1" s="65"/>
      <c r="AC1" s="65"/>
      <c r="AD1" s="65"/>
      <c r="AE1" s="65"/>
      <c r="AF1" s="65"/>
      <c r="AG1" s="65"/>
      <c r="AH1" s="65"/>
      <c r="AI1" s="65"/>
      <c r="AJ1" s="65"/>
      <c r="AK1" s="65"/>
      <c r="AL1" s="65"/>
      <c r="AM1" s="65"/>
      <c r="AN1" s="65" t="s">
        <v>147</v>
      </c>
      <c r="AO1" s="65" t="s">
        <v>147</v>
      </c>
      <c r="AP1" s="65" t="s">
        <v>147</v>
      </c>
      <c r="AQ1" s="65" t="s">
        <v>147</v>
      </c>
      <c r="AR1" s="65" t="s">
        <v>147</v>
      </c>
      <c r="AS1" s="65" t="s">
        <v>34</v>
      </c>
      <c r="AT1" s="65" t="s">
        <v>34</v>
      </c>
      <c r="AU1" s="65" t="s">
        <v>34</v>
      </c>
      <c r="AV1" s="65" t="s">
        <v>34</v>
      </c>
      <c r="AW1" s="65"/>
      <c r="AX1" s="65"/>
      <c r="AY1" s="65"/>
      <c r="AZ1" s="65"/>
      <c r="BA1" s="65" t="s">
        <v>34</v>
      </c>
      <c r="BB1" s="65" t="s">
        <v>34</v>
      </c>
      <c r="BC1" s="65" t="s">
        <v>34</v>
      </c>
      <c r="BD1" s="66" t="s">
        <v>33</v>
      </c>
      <c r="BE1" s="66" t="s">
        <v>33</v>
      </c>
      <c r="BF1" s="66" t="s">
        <v>33</v>
      </c>
      <c r="BG1" s="66" t="s">
        <v>33</v>
      </c>
      <c r="BH1" s="66" t="s">
        <v>33</v>
      </c>
      <c r="BI1" s="66" t="s">
        <v>33</v>
      </c>
      <c r="BJ1" s="66" t="s">
        <v>33</v>
      </c>
      <c r="BK1" s="66" t="s">
        <v>33</v>
      </c>
    </row>
    <row r="2" spans="1:63" s="82" customFormat="1" ht="24" customHeight="1" hidden="1">
      <c r="A2" s="82" t="s">
        <v>431</v>
      </c>
      <c r="B2" s="82" t="s">
        <v>432</v>
      </c>
      <c r="C2" s="82" t="s">
        <v>433</v>
      </c>
      <c r="D2" s="82" t="s">
        <v>468</v>
      </c>
      <c r="E2" s="82" t="s">
        <v>469</v>
      </c>
      <c r="F2" s="82" t="s">
        <v>434</v>
      </c>
      <c r="G2" s="82" t="s">
        <v>435</v>
      </c>
      <c r="H2" s="82" t="s">
        <v>436</v>
      </c>
      <c r="I2" s="82" t="s">
        <v>437</v>
      </c>
      <c r="J2" s="82" t="s">
        <v>438</v>
      </c>
      <c r="K2" s="82" t="s">
        <v>439</v>
      </c>
      <c r="L2" s="82" t="s">
        <v>440</v>
      </c>
      <c r="M2" s="82" t="s">
        <v>441</v>
      </c>
      <c r="N2" s="83" t="s">
        <v>442</v>
      </c>
      <c r="O2" s="83"/>
      <c r="P2" s="83" t="s">
        <v>443</v>
      </c>
      <c r="Q2" s="83" t="s">
        <v>444</v>
      </c>
      <c r="R2" s="83"/>
      <c r="S2" s="83"/>
      <c r="T2" s="83"/>
      <c r="U2" s="83"/>
      <c r="V2" s="83"/>
      <c r="W2" s="83"/>
      <c r="X2" s="83"/>
      <c r="Y2" s="83"/>
      <c r="Z2" s="83"/>
      <c r="AA2" s="83"/>
      <c r="AB2" s="83"/>
      <c r="AC2" s="83"/>
      <c r="AD2" s="83"/>
      <c r="AE2" s="83"/>
      <c r="AF2" s="83"/>
      <c r="AG2" s="83"/>
      <c r="AH2" s="83"/>
      <c r="AI2" s="83"/>
      <c r="AJ2" s="83"/>
      <c r="AK2" s="83"/>
      <c r="AL2" s="83"/>
      <c r="AM2" s="83"/>
      <c r="AN2" s="83" t="s">
        <v>445</v>
      </c>
      <c r="AO2" s="83" t="s">
        <v>446</v>
      </c>
      <c r="AP2" s="83" t="s">
        <v>447</v>
      </c>
      <c r="AQ2" s="83" t="s">
        <v>448</v>
      </c>
      <c r="AR2" s="83" t="s">
        <v>449</v>
      </c>
      <c r="AS2" s="83" t="s">
        <v>445</v>
      </c>
      <c r="AT2" s="83" t="s">
        <v>446</v>
      </c>
      <c r="AU2" s="83" t="s">
        <v>447</v>
      </c>
      <c r="AV2" s="83" t="s">
        <v>448</v>
      </c>
      <c r="AW2" s="83"/>
      <c r="AX2" s="83"/>
      <c r="AY2" s="83"/>
      <c r="AZ2" s="83"/>
      <c r="BA2" s="83" t="s">
        <v>450</v>
      </c>
      <c r="BB2" s="83" t="s">
        <v>451</v>
      </c>
      <c r="BC2" s="83" t="s">
        <v>452</v>
      </c>
      <c r="BD2" s="82" t="s">
        <v>453</v>
      </c>
      <c r="BE2" s="82" t="s">
        <v>454</v>
      </c>
      <c r="BF2" s="82" t="s">
        <v>455</v>
      </c>
      <c r="BG2" s="82" t="s">
        <v>456</v>
      </c>
      <c r="BH2" s="82" t="s">
        <v>457</v>
      </c>
      <c r="BI2" s="82" t="s">
        <v>458</v>
      </c>
      <c r="BJ2" s="82" t="s">
        <v>459</v>
      </c>
      <c r="BK2" s="82" t="s">
        <v>460</v>
      </c>
    </row>
    <row r="3" spans="14:52" ht="24" customHeight="1">
      <c r="N3" s="108" t="s">
        <v>272</v>
      </c>
      <c r="O3" s="108"/>
      <c r="AB3" s="711">
        <f>'様式 A-4（チーム情報・チームＰＲ）'!$D$7</f>
        <v>0</v>
      </c>
      <c r="AC3" s="711"/>
      <c r="AD3" s="711"/>
      <c r="AE3" s="711"/>
      <c r="AF3" s="711"/>
      <c r="AG3" s="711"/>
      <c r="AH3" s="711"/>
      <c r="AI3" s="711"/>
      <c r="AJ3" s="711"/>
      <c r="AK3" s="711"/>
      <c r="AL3" s="711"/>
      <c r="AM3" s="361" t="s">
        <v>829</v>
      </c>
      <c r="AO3" s="360"/>
      <c r="AP3" s="360"/>
      <c r="AQ3" s="360"/>
      <c r="AR3" s="356"/>
      <c r="AT3" s="360"/>
      <c r="AU3" s="360"/>
      <c r="AV3" s="360"/>
      <c r="AW3" s="360"/>
      <c r="AX3" s="360"/>
      <c r="AY3" s="360"/>
      <c r="AZ3" s="360"/>
    </row>
    <row r="4" spans="14:56" ht="24" customHeight="1">
      <c r="N4" s="109" t="str">
        <f>'様式 A-4（チーム情報・チームＰＲ）'!AV50</f>
        <v>第12回全日本学生ライフセービング・プール競技選手権大会兼ジャパンオープン</v>
      </c>
      <c r="O4" s="109"/>
      <c r="AB4" s="711">
        <f>'様式 A-4（チーム情報・チームＰＲ）'!$D$8</f>
        <v>0</v>
      </c>
      <c r="AC4" s="711"/>
      <c r="AD4" s="711"/>
      <c r="AE4" s="711"/>
      <c r="AF4" s="711"/>
      <c r="AG4" s="711"/>
      <c r="AH4" s="711"/>
      <c r="AI4" s="711"/>
      <c r="AJ4" s="711"/>
      <c r="AK4" s="711"/>
      <c r="AL4" s="711"/>
      <c r="AM4" s="361" t="s">
        <v>148</v>
      </c>
      <c r="AO4" s="357"/>
      <c r="AP4" s="357"/>
      <c r="AQ4" s="357"/>
      <c r="AR4" s="356"/>
      <c r="AT4" s="357"/>
      <c r="AU4" s="357"/>
      <c r="AV4" s="357"/>
      <c r="AW4" s="357"/>
      <c r="AX4" s="357"/>
      <c r="AY4" s="357"/>
      <c r="AZ4" s="357"/>
      <c r="BD4" s="47" t="s">
        <v>427</v>
      </c>
    </row>
    <row r="5" spans="41:56" ht="24" customHeight="1">
      <c r="AO5" s="357"/>
      <c r="AP5" s="357"/>
      <c r="AQ5" s="357"/>
      <c r="AR5" s="357"/>
      <c r="AT5" s="357"/>
      <c r="AU5" s="357"/>
      <c r="AV5" s="357"/>
      <c r="AW5" s="357"/>
      <c r="AX5" s="357"/>
      <c r="AY5" s="357"/>
      <c r="AZ5" s="357"/>
      <c r="BD5" s="154" t="s">
        <v>260</v>
      </c>
    </row>
    <row r="6" spans="28:56" ht="24" customHeight="1">
      <c r="AB6" s="184" t="s">
        <v>426</v>
      </c>
      <c r="AC6" s="712">
        <f>'様式 A-4（チーム情報・チームＰＲ）'!AH7</f>
        <v>0</v>
      </c>
      <c r="AD6" s="713"/>
      <c r="AE6" s="713"/>
      <c r="AF6" s="714"/>
      <c r="AH6" s="184" t="s">
        <v>830</v>
      </c>
      <c r="AI6" s="712">
        <f>'様式 A-4（チーム情報・チームＰＲ）'!AH8</f>
        <v>0</v>
      </c>
      <c r="AJ6" s="713"/>
      <c r="AK6" s="713"/>
      <c r="AL6" s="714"/>
      <c r="AN6" s="184"/>
      <c r="AO6" s="358"/>
      <c r="AP6" s="359"/>
      <c r="AQ6" s="358"/>
      <c r="AR6" s="358"/>
      <c r="AS6" s="184"/>
      <c r="AT6" s="358"/>
      <c r="AU6" s="359"/>
      <c r="AV6" s="358"/>
      <c r="AW6" s="358"/>
      <c r="AX6" s="358"/>
      <c r="AY6" s="358"/>
      <c r="AZ6" s="358"/>
      <c r="BD6" s="155" t="s">
        <v>260</v>
      </c>
    </row>
    <row r="7" ht="24" customHeight="1">
      <c r="BD7" s="154"/>
    </row>
    <row r="8" spans="12:52" s="186" customFormat="1" ht="43.5" customHeight="1" hidden="1">
      <c r="L8" s="187"/>
      <c r="N8" s="339"/>
      <c r="O8" s="339"/>
      <c r="P8" s="339"/>
      <c r="Q8" s="340"/>
      <c r="R8" s="340"/>
      <c r="S8" s="340"/>
      <c r="T8" s="340"/>
      <c r="U8" s="340"/>
      <c r="V8" s="340"/>
      <c r="W8" s="340"/>
      <c r="X8" s="340"/>
      <c r="Y8" s="340"/>
      <c r="Z8" s="340"/>
      <c r="AA8" s="340"/>
      <c r="AB8" s="340"/>
      <c r="AC8" s="340"/>
      <c r="AD8" s="340"/>
      <c r="AE8" s="340"/>
      <c r="AF8" s="340"/>
      <c r="AG8" s="340"/>
      <c r="AH8" s="340"/>
      <c r="AI8" s="340"/>
      <c r="AJ8" s="340"/>
      <c r="AK8" s="340"/>
      <c r="AL8" s="340"/>
      <c r="AM8" s="346" t="s">
        <v>817</v>
      </c>
      <c r="AN8" s="341"/>
      <c r="AO8" s="341"/>
      <c r="AP8" s="341"/>
      <c r="AQ8" s="342"/>
      <c r="AR8" s="347" t="s">
        <v>818</v>
      </c>
      <c r="AS8" s="702" t="s">
        <v>831</v>
      </c>
      <c r="AT8" s="703"/>
      <c r="AU8" s="703"/>
      <c r="AV8" s="704"/>
      <c r="AW8" s="368" t="s">
        <v>832</v>
      </c>
      <c r="AX8" s="368" t="s">
        <v>833</v>
      </c>
      <c r="AY8" s="368" t="s">
        <v>833</v>
      </c>
      <c r="AZ8" s="368" t="s">
        <v>834</v>
      </c>
    </row>
    <row r="9" spans="1:52" ht="39.75" customHeight="1">
      <c r="A9" s="110" t="s">
        <v>273</v>
      </c>
      <c r="B9" s="110" t="s">
        <v>40</v>
      </c>
      <c r="C9" s="110" t="s">
        <v>274</v>
      </c>
      <c r="D9" s="185" t="s">
        <v>466</v>
      </c>
      <c r="E9" s="185" t="s">
        <v>467</v>
      </c>
      <c r="F9" s="110" t="s">
        <v>275</v>
      </c>
      <c r="G9" s="110" t="s">
        <v>276</v>
      </c>
      <c r="H9" s="110" t="s">
        <v>277</v>
      </c>
      <c r="I9" s="110" t="s">
        <v>278</v>
      </c>
      <c r="J9" s="110" t="s">
        <v>174</v>
      </c>
      <c r="K9" s="110" t="s">
        <v>279</v>
      </c>
      <c r="L9" s="178" t="s">
        <v>280</v>
      </c>
      <c r="M9" s="110" t="s">
        <v>281</v>
      </c>
      <c r="N9" s="350" t="s">
        <v>20</v>
      </c>
      <c r="O9" s="350"/>
      <c r="P9" s="351" t="s">
        <v>143</v>
      </c>
      <c r="Q9" s="352" t="s">
        <v>182</v>
      </c>
      <c r="S9" s="708" t="s">
        <v>813</v>
      </c>
      <c r="T9" s="709"/>
      <c r="U9" s="709"/>
      <c r="V9" s="709"/>
      <c r="W9" s="710"/>
      <c r="X9" s="708" t="s">
        <v>814</v>
      </c>
      <c r="Y9" s="709"/>
      <c r="Z9" s="709"/>
      <c r="AA9" s="709"/>
      <c r="AB9" s="710"/>
      <c r="AC9" s="708" t="s">
        <v>815</v>
      </c>
      <c r="AD9" s="709"/>
      <c r="AE9" s="709"/>
      <c r="AF9" s="709"/>
      <c r="AG9" s="710"/>
      <c r="AH9" s="708" t="s">
        <v>816</v>
      </c>
      <c r="AI9" s="709"/>
      <c r="AJ9" s="709"/>
      <c r="AK9" s="709"/>
      <c r="AL9" s="710"/>
      <c r="AM9" s="421"/>
      <c r="AN9" s="353" t="s">
        <v>813</v>
      </c>
      <c r="AO9" s="353" t="s">
        <v>814</v>
      </c>
      <c r="AP9" s="353" t="s">
        <v>815</v>
      </c>
      <c r="AQ9" s="353" t="s">
        <v>816</v>
      </c>
      <c r="AR9" s="354" t="s">
        <v>828</v>
      </c>
      <c r="AS9" s="363" t="s">
        <v>813</v>
      </c>
      <c r="AT9" s="363" t="s">
        <v>814</v>
      </c>
      <c r="AU9" s="363" t="s">
        <v>815</v>
      </c>
      <c r="AV9" s="363" t="s">
        <v>816</v>
      </c>
      <c r="AW9" s="369"/>
      <c r="AX9" s="369"/>
      <c r="AY9" s="369"/>
      <c r="AZ9" s="369"/>
    </row>
    <row r="10" spans="1:52" ht="36" customHeight="1">
      <c r="A10" s="110"/>
      <c r="B10" s="110"/>
      <c r="C10" s="110"/>
      <c r="D10" s="185"/>
      <c r="E10" s="185"/>
      <c r="F10" s="110"/>
      <c r="G10" s="110"/>
      <c r="H10" s="110"/>
      <c r="I10" s="110"/>
      <c r="J10" s="110"/>
      <c r="K10" s="110"/>
      <c r="L10" s="178"/>
      <c r="M10" s="110"/>
      <c r="N10" s="355"/>
      <c r="O10" s="355"/>
      <c r="P10" s="348"/>
      <c r="Q10" s="349"/>
      <c r="R10" s="367" t="s">
        <v>827</v>
      </c>
      <c r="S10" s="364" t="s">
        <v>819</v>
      </c>
      <c r="T10" s="365" t="s">
        <v>689</v>
      </c>
      <c r="U10" s="365" t="s">
        <v>820</v>
      </c>
      <c r="V10" s="365" t="s">
        <v>690</v>
      </c>
      <c r="W10" s="366" t="s">
        <v>821</v>
      </c>
      <c r="X10" s="364" t="s">
        <v>822</v>
      </c>
      <c r="Y10" s="365" t="s">
        <v>689</v>
      </c>
      <c r="Z10" s="365" t="s">
        <v>820</v>
      </c>
      <c r="AA10" s="365" t="s">
        <v>690</v>
      </c>
      <c r="AB10" s="366" t="s">
        <v>823</v>
      </c>
      <c r="AC10" s="364" t="s">
        <v>824</v>
      </c>
      <c r="AD10" s="365" t="s">
        <v>689</v>
      </c>
      <c r="AE10" s="365" t="s">
        <v>825</v>
      </c>
      <c r="AF10" s="365" t="s">
        <v>690</v>
      </c>
      <c r="AG10" s="366" t="s">
        <v>826</v>
      </c>
      <c r="AH10" s="364" t="s">
        <v>822</v>
      </c>
      <c r="AI10" s="365" t="s">
        <v>689</v>
      </c>
      <c r="AJ10" s="365" t="s">
        <v>810</v>
      </c>
      <c r="AK10" s="365" t="s">
        <v>690</v>
      </c>
      <c r="AL10" s="366" t="s">
        <v>821</v>
      </c>
      <c r="AM10" s="422"/>
      <c r="AN10" s="349"/>
      <c r="AO10" s="349"/>
      <c r="AP10" s="349"/>
      <c r="AQ10" s="349"/>
      <c r="AR10" s="349"/>
      <c r="AS10" s="349"/>
      <c r="AT10" s="349"/>
      <c r="AU10" s="349"/>
      <c r="AV10" s="349"/>
      <c r="AW10" s="349"/>
      <c r="AX10" s="349"/>
      <c r="AY10" s="349"/>
      <c r="AZ10" s="349"/>
    </row>
    <row r="11" spans="1:54" ht="37.5" customHeight="1">
      <c r="A11" s="162">
        <f>IF('JLA事務局用　※触らないで下さい'!$A$6="","",'JLA事務局用　※触らないで下さい'!$A$6)</f>
      </c>
      <c r="B11" s="162">
        <f>'様式 A-4（チーム情報・チームＰＲ）'!$D$7</f>
        <v>0</v>
      </c>
      <c r="C11" s="162">
        <f>'様式 A-4（チーム情報・チームＰＲ）'!$D$8</f>
        <v>0</v>
      </c>
      <c r="D11" s="162" t="e">
        <f>JLA事務局用　※触らないで下さい!#REF!</f>
        <v>#REF!</v>
      </c>
      <c r="E11" s="162" t="e">
        <f>JLA事務局用　※触らないで下さい!#REF!</f>
        <v>#REF!</v>
      </c>
      <c r="F11" s="162"/>
      <c r="G11" s="162"/>
      <c r="H11" s="162"/>
      <c r="I11" s="162"/>
      <c r="J11" s="162" t="s">
        <v>25</v>
      </c>
      <c r="K11" s="162" t="str">
        <f>IF(L11="","",$AN$9)</f>
        <v>障害物リレー
4×50m</v>
      </c>
      <c r="L11" s="176" t="str">
        <f>IF(AN11="","",AN11)</f>
        <v>:.</v>
      </c>
      <c r="M11" s="162"/>
      <c r="N11" s="163">
        <f>'様式 A-4（チーム情報・チームＰＲ）'!$D$7</f>
        <v>0</v>
      </c>
      <c r="O11" s="163">
        <f>'様式 A-4（チーム情報・チームＰＲ）'!$D$8</f>
        <v>0</v>
      </c>
      <c r="P11" s="114">
        <v>1</v>
      </c>
      <c r="Q11" s="116" t="s">
        <v>22</v>
      </c>
      <c r="R11" s="116" t="s">
        <v>862</v>
      </c>
      <c r="S11" s="343"/>
      <c r="T11" s="414" t="s">
        <v>689</v>
      </c>
      <c r="U11" s="344"/>
      <c r="V11" s="414" t="s">
        <v>690</v>
      </c>
      <c r="W11" s="345"/>
      <c r="X11" s="343"/>
      <c r="Y11" s="414" t="s">
        <v>689</v>
      </c>
      <c r="Z11" s="344"/>
      <c r="AA11" s="414" t="s">
        <v>690</v>
      </c>
      <c r="AB11" s="345"/>
      <c r="AC11" s="343"/>
      <c r="AD11" s="414" t="s">
        <v>689</v>
      </c>
      <c r="AE11" s="344"/>
      <c r="AF11" s="414" t="s">
        <v>690</v>
      </c>
      <c r="AG11" s="345"/>
      <c r="AH11" s="343"/>
      <c r="AI11" s="414" t="s">
        <v>689</v>
      </c>
      <c r="AJ11" s="344"/>
      <c r="AK11" s="414" t="s">
        <v>690</v>
      </c>
      <c r="AL11" s="345"/>
      <c r="AM11" s="423"/>
      <c r="AN11" s="415" t="str">
        <f>S11&amp;":"&amp;U11&amp;"."&amp;W11</f>
        <v>:.</v>
      </c>
      <c r="AO11" s="415" t="str">
        <f>X11&amp;":"&amp;Z11&amp;"."&amp;AB11</f>
        <v>:.</v>
      </c>
      <c r="AP11" s="415" t="str">
        <f>AC11&amp;":"&amp;AE11&amp;"."&amp;AG11</f>
        <v>:.</v>
      </c>
      <c r="AQ11" s="415" t="str">
        <f>AH11&amp;":"&amp;AJ11&amp;"."&amp;AL11</f>
        <v>:.</v>
      </c>
      <c r="AR11" s="415">
        <f>AM11</f>
        <v>0</v>
      </c>
      <c r="AS11" s="415">
        <f aca="true" t="shared" si="0" ref="AS11:AV14">COUNTIF(AN11,":.")</f>
        <v>1</v>
      </c>
      <c r="AT11" s="415">
        <f t="shared" si="0"/>
        <v>1</v>
      </c>
      <c r="AU11" s="415">
        <f t="shared" si="0"/>
        <v>1</v>
      </c>
      <c r="AV11" s="415">
        <f t="shared" si="0"/>
        <v>1</v>
      </c>
      <c r="AW11" s="415">
        <f>SUM(AS11:AV11)</f>
        <v>4</v>
      </c>
      <c r="AX11" s="415">
        <f>4-AW11</f>
        <v>0</v>
      </c>
      <c r="AY11" s="705">
        <f>SUM(AX11:AX12)</f>
        <v>0</v>
      </c>
      <c r="AZ11" s="705">
        <f>SUM(AY11:AY14)</f>
        <v>0</v>
      </c>
      <c r="BB11" s="107" t="s">
        <v>691</v>
      </c>
    </row>
    <row r="12" spans="1:54" ht="37.5" customHeight="1">
      <c r="A12" s="162">
        <f>IF('JLA事務局用　※触らないで下さい'!$A$6="","",'JLA事務局用　※触らないで下さい'!$A$6)</f>
      </c>
      <c r="B12" s="162">
        <f>'様式 A-4（チーム情報・チームＰＲ）'!$D$7</f>
        <v>0</v>
      </c>
      <c r="C12" s="162">
        <f>'様式 A-4（チーム情報・チームＰＲ）'!$D$8</f>
        <v>0</v>
      </c>
      <c r="D12" s="162" t="e">
        <f>JLA事務局用　※触らないで下さい!#REF!</f>
        <v>#REF!</v>
      </c>
      <c r="E12" s="162" t="e">
        <f>JLA事務局用　※触らないで下さい!#REF!</f>
        <v>#REF!</v>
      </c>
      <c r="F12" s="162"/>
      <c r="G12" s="162"/>
      <c r="H12" s="162"/>
      <c r="I12" s="162"/>
      <c r="J12" s="162" t="s">
        <v>25</v>
      </c>
      <c r="K12" s="162" t="str">
        <f>IF(L12="","",$AN$9)</f>
        <v>障害物リレー
4×50m</v>
      </c>
      <c r="L12" s="176" t="str">
        <f>IF(AN12="","",AN12)</f>
        <v>:.</v>
      </c>
      <c r="M12" s="162"/>
      <c r="N12" s="163">
        <f>'様式 A-4（チーム情報・チームＰＲ）'!$D$7</f>
        <v>0</v>
      </c>
      <c r="O12" s="163">
        <f>'様式 A-4（チーム情報・チームＰＲ）'!$D$8</f>
        <v>0</v>
      </c>
      <c r="P12" s="114">
        <v>2</v>
      </c>
      <c r="Q12" s="116" t="s">
        <v>22</v>
      </c>
      <c r="R12" s="116" t="s">
        <v>812</v>
      </c>
      <c r="S12" s="343"/>
      <c r="T12" s="414" t="s">
        <v>689</v>
      </c>
      <c r="U12" s="344"/>
      <c r="V12" s="414" t="s">
        <v>690</v>
      </c>
      <c r="W12" s="345"/>
      <c r="X12" s="343"/>
      <c r="Y12" s="414" t="s">
        <v>689</v>
      </c>
      <c r="Z12" s="344"/>
      <c r="AA12" s="414" t="s">
        <v>690</v>
      </c>
      <c r="AB12" s="345"/>
      <c r="AC12" s="343"/>
      <c r="AD12" s="414" t="s">
        <v>689</v>
      </c>
      <c r="AE12" s="344"/>
      <c r="AF12" s="414" t="s">
        <v>690</v>
      </c>
      <c r="AG12" s="345"/>
      <c r="AH12" s="343"/>
      <c r="AI12" s="414" t="s">
        <v>689</v>
      </c>
      <c r="AJ12" s="344"/>
      <c r="AK12" s="414" t="s">
        <v>690</v>
      </c>
      <c r="AL12" s="345"/>
      <c r="AM12" s="423"/>
      <c r="AN12" s="415" t="str">
        <f>S12&amp;":"&amp;U12&amp;"."&amp;W12</f>
        <v>:.</v>
      </c>
      <c r="AO12" s="415" t="str">
        <f>X12&amp;":"&amp;Z12&amp;"."&amp;AB12</f>
        <v>:.</v>
      </c>
      <c r="AP12" s="415" t="str">
        <f>AC12&amp;":"&amp;AE12&amp;"."&amp;AG12</f>
        <v>:.</v>
      </c>
      <c r="AQ12" s="415" t="str">
        <f>AH12&amp;":"&amp;AJ12&amp;"."&amp;AL12</f>
        <v>:.</v>
      </c>
      <c r="AR12" s="415">
        <f>AM12</f>
        <v>0</v>
      </c>
      <c r="AS12" s="415">
        <f t="shared" si="0"/>
        <v>1</v>
      </c>
      <c r="AT12" s="415">
        <f t="shared" si="0"/>
        <v>1</v>
      </c>
      <c r="AU12" s="415">
        <f t="shared" si="0"/>
        <v>1</v>
      </c>
      <c r="AV12" s="415">
        <f t="shared" si="0"/>
        <v>1</v>
      </c>
      <c r="AW12" s="415">
        <f>SUM(AS12:AV12)</f>
        <v>4</v>
      </c>
      <c r="AX12" s="415">
        <f>4-AW12</f>
        <v>0</v>
      </c>
      <c r="AY12" s="706"/>
      <c r="AZ12" s="707"/>
      <c r="BB12" s="107" t="s">
        <v>694</v>
      </c>
    </row>
    <row r="13" spans="1:54" ht="37.5" customHeight="1">
      <c r="A13" s="162">
        <f>IF('JLA事務局用　※触らないで下さい'!$A$6="","",'JLA事務局用　※触らないで下さい'!$A$6)</f>
      </c>
      <c r="B13" s="162">
        <f>'様式 A-4（チーム情報・チームＰＲ）'!$D$7</f>
        <v>0</v>
      </c>
      <c r="C13" s="162">
        <f>'様式 A-4（チーム情報・チームＰＲ）'!$D$8</f>
        <v>0</v>
      </c>
      <c r="D13" s="162" t="e">
        <f>JLA事務局用　※触らないで下さい!#REF!</f>
        <v>#REF!</v>
      </c>
      <c r="E13" s="162" t="e">
        <f>JLA事務局用　※触らないで下さい!#REF!</f>
        <v>#REF!</v>
      </c>
      <c r="F13" s="162"/>
      <c r="G13" s="162"/>
      <c r="H13" s="162"/>
      <c r="I13" s="162"/>
      <c r="J13" s="162" t="s">
        <v>28</v>
      </c>
      <c r="K13" s="162" t="str">
        <f>IF(L13="","",$AN$9)</f>
        <v>障害物リレー
4×50m</v>
      </c>
      <c r="L13" s="176" t="str">
        <f>IF(AN13="","",AN13)</f>
        <v>:.</v>
      </c>
      <c r="M13" s="162"/>
      <c r="N13" s="163">
        <f>'様式 A-4（チーム情報・チームＰＲ）'!$D$7</f>
        <v>0</v>
      </c>
      <c r="O13" s="163">
        <f>'様式 A-4（チーム情報・チームＰＲ）'!$D$8</f>
        <v>0</v>
      </c>
      <c r="P13" s="114">
        <v>3</v>
      </c>
      <c r="Q13" s="117" t="s">
        <v>26</v>
      </c>
      <c r="R13" s="117" t="s">
        <v>862</v>
      </c>
      <c r="S13" s="343"/>
      <c r="T13" s="414" t="s">
        <v>689</v>
      </c>
      <c r="U13" s="344"/>
      <c r="V13" s="414" t="s">
        <v>690</v>
      </c>
      <c r="W13" s="345"/>
      <c r="X13" s="343"/>
      <c r="Y13" s="414" t="s">
        <v>689</v>
      </c>
      <c r="Z13" s="344"/>
      <c r="AA13" s="414" t="s">
        <v>690</v>
      </c>
      <c r="AB13" s="345"/>
      <c r="AC13" s="343"/>
      <c r="AD13" s="414" t="s">
        <v>689</v>
      </c>
      <c r="AE13" s="344"/>
      <c r="AF13" s="414" t="s">
        <v>690</v>
      </c>
      <c r="AG13" s="345"/>
      <c r="AH13" s="343"/>
      <c r="AI13" s="414" t="s">
        <v>689</v>
      </c>
      <c r="AJ13" s="344"/>
      <c r="AK13" s="414" t="s">
        <v>690</v>
      </c>
      <c r="AL13" s="345"/>
      <c r="AM13" s="423"/>
      <c r="AN13" s="415" t="str">
        <f>S13&amp;":"&amp;U13&amp;"."&amp;W13</f>
        <v>:.</v>
      </c>
      <c r="AO13" s="415" t="str">
        <f>X13&amp;":"&amp;Z13&amp;"."&amp;AB13</f>
        <v>:.</v>
      </c>
      <c r="AP13" s="415" t="str">
        <f>AC13&amp;":"&amp;AE13&amp;"."&amp;AG13</f>
        <v>:.</v>
      </c>
      <c r="AQ13" s="415" t="str">
        <f>AH13&amp;":"&amp;AJ13&amp;"."&amp;AL13</f>
        <v>:.</v>
      </c>
      <c r="AR13" s="415">
        <f>AM13</f>
        <v>0</v>
      </c>
      <c r="AS13" s="415">
        <f t="shared" si="0"/>
        <v>1</v>
      </c>
      <c r="AT13" s="415">
        <f t="shared" si="0"/>
        <v>1</v>
      </c>
      <c r="AU13" s="415">
        <f t="shared" si="0"/>
        <v>1</v>
      </c>
      <c r="AV13" s="415">
        <f t="shared" si="0"/>
        <v>1</v>
      </c>
      <c r="AW13" s="415">
        <f>SUM(AS13:AV13)</f>
        <v>4</v>
      </c>
      <c r="AX13" s="415">
        <f>4-AW13</f>
        <v>0</v>
      </c>
      <c r="AY13" s="705">
        <f>SUM(AX13:AX14)</f>
        <v>0</v>
      </c>
      <c r="AZ13" s="707"/>
      <c r="BB13" s="107" t="s">
        <v>698</v>
      </c>
    </row>
    <row r="14" spans="1:54" ht="37.5" customHeight="1">
      <c r="A14" s="162">
        <f>IF('JLA事務局用　※触らないで下さい'!$A$6="","",'JLA事務局用　※触らないで下さい'!$A$6)</f>
      </c>
      <c r="B14" s="162">
        <f>'様式 A-4（チーム情報・チームＰＲ）'!$D$7</f>
        <v>0</v>
      </c>
      <c r="C14" s="162">
        <f>'様式 A-4（チーム情報・チームＰＲ）'!$D$8</f>
        <v>0</v>
      </c>
      <c r="D14" s="162" t="e">
        <f>JLA事務局用　※触らないで下さい!#REF!</f>
        <v>#REF!</v>
      </c>
      <c r="E14" s="162" t="e">
        <f>JLA事務局用　※触らないで下さい!#REF!</f>
        <v>#REF!</v>
      </c>
      <c r="F14" s="162"/>
      <c r="G14" s="162"/>
      <c r="H14" s="162"/>
      <c r="I14" s="162"/>
      <c r="J14" s="162" t="s">
        <v>28</v>
      </c>
      <c r="K14" s="162" t="str">
        <f>IF(L14="","",$AN$9)</f>
        <v>障害物リレー
4×50m</v>
      </c>
      <c r="L14" s="176" t="str">
        <f>IF(AN14="","",AN14)</f>
        <v>:.</v>
      </c>
      <c r="M14" s="162"/>
      <c r="N14" s="163">
        <f>'様式 A-4（チーム情報・チームＰＲ）'!$D$7</f>
        <v>0</v>
      </c>
      <c r="O14" s="163">
        <f>'様式 A-4（チーム情報・チームＰＲ）'!$D$8</f>
        <v>0</v>
      </c>
      <c r="P14" s="114">
        <v>4</v>
      </c>
      <c r="Q14" s="117" t="s">
        <v>26</v>
      </c>
      <c r="R14" s="117" t="s">
        <v>812</v>
      </c>
      <c r="S14" s="343"/>
      <c r="T14" s="414" t="s">
        <v>689</v>
      </c>
      <c r="U14" s="344"/>
      <c r="V14" s="414" t="s">
        <v>690</v>
      </c>
      <c r="W14" s="345"/>
      <c r="X14" s="343"/>
      <c r="Y14" s="414" t="s">
        <v>689</v>
      </c>
      <c r="Z14" s="344"/>
      <c r="AA14" s="414" t="s">
        <v>690</v>
      </c>
      <c r="AB14" s="345"/>
      <c r="AC14" s="343"/>
      <c r="AD14" s="414" t="s">
        <v>689</v>
      </c>
      <c r="AE14" s="344"/>
      <c r="AF14" s="414" t="s">
        <v>690</v>
      </c>
      <c r="AG14" s="345"/>
      <c r="AH14" s="343"/>
      <c r="AI14" s="414" t="s">
        <v>689</v>
      </c>
      <c r="AJ14" s="344"/>
      <c r="AK14" s="414" t="s">
        <v>690</v>
      </c>
      <c r="AL14" s="345"/>
      <c r="AM14" s="423"/>
      <c r="AN14" s="415" t="str">
        <f>S14&amp;":"&amp;U14&amp;"."&amp;W14</f>
        <v>:.</v>
      </c>
      <c r="AO14" s="415" t="str">
        <f>X14&amp;":"&amp;Z14&amp;"."&amp;AB14</f>
        <v>:.</v>
      </c>
      <c r="AP14" s="415" t="str">
        <f>AC14&amp;":"&amp;AE14&amp;"."&amp;AG14</f>
        <v>:.</v>
      </c>
      <c r="AQ14" s="415" t="str">
        <f>AH14&amp;":"&amp;AJ14&amp;"."&amp;AL14</f>
        <v>:.</v>
      </c>
      <c r="AR14" s="415">
        <f>AM14</f>
        <v>0</v>
      </c>
      <c r="AS14" s="415">
        <f t="shared" si="0"/>
        <v>1</v>
      </c>
      <c r="AT14" s="415">
        <f t="shared" si="0"/>
        <v>1</v>
      </c>
      <c r="AU14" s="415">
        <f t="shared" si="0"/>
        <v>1</v>
      </c>
      <c r="AV14" s="415">
        <f t="shared" si="0"/>
        <v>1</v>
      </c>
      <c r="AW14" s="415">
        <f>SUM(AS14:AV14)</f>
        <v>4</v>
      </c>
      <c r="AX14" s="415">
        <f>4-AW14</f>
        <v>0</v>
      </c>
      <c r="AY14" s="706"/>
      <c r="AZ14" s="706"/>
      <c r="BB14" s="107" t="s">
        <v>699</v>
      </c>
    </row>
    <row r="15" spans="1:54" ht="24" customHeight="1" hidden="1">
      <c r="A15" s="162">
        <f>IF('JLA事務局用　※触らないで下さい'!$A$6="","",'JLA事務局用　※触らないで下さい'!$A$6)</f>
      </c>
      <c r="B15" s="162">
        <f>'様式 A-4（チーム情報・チームＰＲ）'!$D$7</f>
        <v>0</v>
      </c>
      <c r="C15" s="162">
        <f>'様式 A-4（チーム情報・チームＰＲ）'!$D$8</f>
        <v>0</v>
      </c>
      <c r="D15" s="162" t="e">
        <f>JLA事務局用　※触らないで下さい!#REF!</f>
        <v>#REF!</v>
      </c>
      <c r="E15" s="162" t="e">
        <f>JLA事務局用　※触らないで下さい!#REF!</f>
        <v>#REF!</v>
      </c>
      <c r="F15" s="162"/>
      <c r="G15" s="162"/>
      <c r="H15" s="162"/>
      <c r="I15" s="162"/>
      <c r="J15" s="162">
        <v>1</v>
      </c>
      <c r="K15" s="162" t="str">
        <f>IF(L15="","",$AP$9)</f>
        <v>ラインスロー
12.5m</v>
      </c>
      <c r="L15" s="176" t="str">
        <f>IF(AP11="","",AP11)</f>
        <v>:.</v>
      </c>
      <c r="M15" s="162"/>
      <c r="N15" s="163">
        <f>'様式 A-4（チーム情報・チームＰＲ）'!$D$9</f>
        <v>0</v>
      </c>
      <c r="O15" s="163"/>
      <c r="P15" s="123">
        <v>3</v>
      </c>
      <c r="Q15" s="117" t="s">
        <v>26</v>
      </c>
      <c r="R15" s="123"/>
      <c r="S15" s="416"/>
      <c r="T15" s="417" t="s">
        <v>689</v>
      </c>
      <c r="U15" s="418"/>
      <c r="V15" s="417" t="s">
        <v>690</v>
      </c>
      <c r="W15" s="419"/>
      <c r="X15" s="416"/>
      <c r="Y15" s="417" t="s">
        <v>689</v>
      </c>
      <c r="Z15" s="418"/>
      <c r="AA15" s="417" t="s">
        <v>690</v>
      </c>
      <c r="AB15" s="419"/>
      <c r="AC15" s="416"/>
      <c r="AD15" s="417" t="s">
        <v>689</v>
      </c>
      <c r="AE15" s="418"/>
      <c r="AF15" s="417" t="s">
        <v>690</v>
      </c>
      <c r="AG15" s="419"/>
      <c r="AH15" s="416"/>
      <c r="AI15" s="417" t="s">
        <v>689</v>
      </c>
      <c r="AJ15" s="418"/>
      <c r="AK15" s="417" t="s">
        <v>690</v>
      </c>
      <c r="AL15" s="419"/>
      <c r="AM15" s="123"/>
      <c r="AN15" s="415" t="str">
        <f aca="true" t="shared" si="1" ref="AN15:AN33">S15&amp;":"&amp;U15&amp;"."&amp;W15</f>
        <v>:.</v>
      </c>
      <c r="AO15" s="274"/>
      <c r="AP15" s="274"/>
      <c r="AQ15" s="274"/>
      <c r="AR15" s="274"/>
      <c r="AS15" s="415" t="str">
        <f aca="true" t="shared" si="2" ref="AS15:AS33">X15&amp;":"&amp;Z15&amp;"."&amp;AB15</f>
        <v>:.</v>
      </c>
      <c r="AT15" s="274"/>
      <c r="AU15" s="274"/>
      <c r="AV15" s="274"/>
      <c r="AW15" s="362"/>
      <c r="AX15" s="362"/>
      <c r="AY15" s="362"/>
      <c r="AZ15" s="362"/>
      <c r="BB15" s="107" t="s">
        <v>700</v>
      </c>
    </row>
    <row r="16" spans="1:54" ht="24" customHeight="1" hidden="1">
      <c r="A16" s="162">
        <f>IF('JLA事務局用　※触らないで下さい'!$A$6="","",'JLA事務局用　※触らないで下さい'!$A$6)</f>
      </c>
      <c r="B16" s="162">
        <f>'様式 A-4（チーム情報・チームＰＲ）'!$D$7</f>
        <v>0</v>
      </c>
      <c r="C16" s="162">
        <f>'様式 A-4（チーム情報・チームＰＲ）'!$D$8</f>
        <v>0</v>
      </c>
      <c r="D16" s="162" t="e">
        <f>JLA事務局用　※触らないで下さい!#REF!</f>
        <v>#REF!</v>
      </c>
      <c r="E16" s="162" t="e">
        <f>JLA事務局用　※触らないで下さい!#REF!</f>
        <v>#REF!</v>
      </c>
      <c r="F16" s="115"/>
      <c r="G16" s="115"/>
      <c r="H16" s="115"/>
      <c r="I16" s="115"/>
      <c r="J16" s="162">
        <v>1</v>
      </c>
      <c r="K16" s="115" t="str">
        <f>IF(L16="","",$AQ$9)</f>
        <v>メドレーリレー
4×50m</v>
      </c>
      <c r="L16" s="176" t="str">
        <f>IF(AQ11="","",AQ11)</f>
        <v>:.</v>
      </c>
      <c r="M16" s="115"/>
      <c r="Q16" s="117" t="s">
        <v>26</v>
      </c>
      <c r="S16" s="416"/>
      <c r="T16" s="417" t="s">
        <v>689</v>
      </c>
      <c r="U16" s="418"/>
      <c r="V16" s="417" t="s">
        <v>690</v>
      </c>
      <c r="W16" s="419"/>
      <c r="X16" s="416"/>
      <c r="Y16" s="417" t="s">
        <v>689</v>
      </c>
      <c r="Z16" s="418"/>
      <c r="AA16" s="417" t="s">
        <v>690</v>
      </c>
      <c r="AB16" s="419"/>
      <c r="AC16" s="416"/>
      <c r="AD16" s="417" t="s">
        <v>689</v>
      </c>
      <c r="AE16" s="418"/>
      <c r="AF16" s="417" t="s">
        <v>690</v>
      </c>
      <c r="AG16" s="419"/>
      <c r="AH16" s="416"/>
      <c r="AI16" s="417" t="s">
        <v>689</v>
      </c>
      <c r="AJ16" s="418"/>
      <c r="AK16" s="417" t="s">
        <v>690</v>
      </c>
      <c r="AL16" s="419"/>
      <c r="AN16" s="415" t="str">
        <f t="shared" si="1"/>
        <v>:.</v>
      </c>
      <c r="AS16" s="415" t="str">
        <f t="shared" si="2"/>
        <v>:.</v>
      </c>
      <c r="BB16" s="107" t="s">
        <v>701</v>
      </c>
    </row>
    <row r="17" spans="1:54" ht="24" customHeight="1" hidden="1">
      <c r="A17" s="162">
        <f>IF('JLA事務局用　※触らないで下さい'!$A$6="","",'JLA事務局用　※触らないで下さい'!$A$6)</f>
      </c>
      <c r="B17" s="162">
        <f>'様式 A-4（チーム情報・チームＰＲ）'!$D$7</f>
        <v>0</v>
      </c>
      <c r="C17" s="162">
        <f>'様式 A-4（チーム情報・チームＰＲ）'!$D$8</f>
        <v>0</v>
      </c>
      <c r="D17" s="162" t="e">
        <f>JLA事務局用　※触らないで下さい!#REF!</f>
        <v>#REF!</v>
      </c>
      <c r="E17" s="162" t="e">
        <f>JLA事務局用　※触らないで下さい!#REF!</f>
        <v>#REF!</v>
      </c>
      <c r="F17" s="115"/>
      <c r="G17" s="115"/>
      <c r="H17" s="115"/>
      <c r="I17" s="115"/>
      <c r="J17" s="162">
        <v>1</v>
      </c>
      <c r="K17" s="115" t="e">
        <f>IF(L17="","",#REF!)</f>
        <v>#REF!</v>
      </c>
      <c r="L17" s="176" t="e">
        <f>IF(#REF!="","",#REF!)</f>
        <v>#REF!</v>
      </c>
      <c r="M17" s="115"/>
      <c r="Q17" s="117" t="s">
        <v>26</v>
      </c>
      <c r="S17" s="416"/>
      <c r="T17" s="417" t="s">
        <v>689</v>
      </c>
      <c r="U17" s="418"/>
      <c r="V17" s="417" t="s">
        <v>690</v>
      </c>
      <c r="W17" s="419"/>
      <c r="X17" s="416"/>
      <c r="Y17" s="417" t="s">
        <v>689</v>
      </c>
      <c r="Z17" s="418"/>
      <c r="AA17" s="417" t="s">
        <v>690</v>
      </c>
      <c r="AB17" s="419"/>
      <c r="AC17" s="416"/>
      <c r="AD17" s="417" t="s">
        <v>689</v>
      </c>
      <c r="AE17" s="418"/>
      <c r="AF17" s="417" t="s">
        <v>690</v>
      </c>
      <c r="AG17" s="419"/>
      <c r="AH17" s="416"/>
      <c r="AI17" s="417" t="s">
        <v>689</v>
      </c>
      <c r="AJ17" s="418"/>
      <c r="AK17" s="417" t="s">
        <v>690</v>
      </c>
      <c r="AL17" s="419"/>
      <c r="AN17" s="415" t="str">
        <f t="shared" si="1"/>
        <v>:.</v>
      </c>
      <c r="AS17" s="415" t="str">
        <f t="shared" si="2"/>
        <v>:.</v>
      </c>
      <c r="BB17" s="107" t="s">
        <v>702</v>
      </c>
    </row>
    <row r="18" spans="1:54" ht="24" customHeight="1" hidden="1">
      <c r="A18" s="162">
        <f>IF('JLA事務局用　※触らないで下さい'!$A$6="","",'JLA事務局用　※触らないで下さい'!$A$6)</f>
      </c>
      <c r="B18" s="162">
        <f>'様式 A-4（チーム情報・チームＰＲ）'!$D$7</f>
        <v>0</v>
      </c>
      <c r="C18" s="162">
        <f>'様式 A-4（チーム情報・チームＰＲ）'!$D$8</f>
        <v>0</v>
      </c>
      <c r="D18" s="162" t="e">
        <f>JLA事務局用　※触らないで下さい!#REF!</f>
        <v>#REF!</v>
      </c>
      <c r="E18" s="162" t="e">
        <f>JLA事務局用　※触らないで下さい!#REF!</f>
        <v>#REF!</v>
      </c>
      <c r="F18" s="115"/>
      <c r="G18" s="115"/>
      <c r="H18" s="115"/>
      <c r="I18" s="115"/>
      <c r="J18" s="162">
        <v>1</v>
      </c>
      <c r="K18" s="115" t="e">
        <f>IF(L18="","",#REF!)</f>
        <v>#REF!</v>
      </c>
      <c r="L18" s="176" t="e">
        <f>IF(#REF!="","",#REF!)</f>
        <v>#REF!</v>
      </c>
      <c r="M18" s="115"/>
      <c r="Q18" s="117" t="s">
        <v>26</v>
      </c>
      <c r="S18" s="416"/>
      <c r="T18" s="417" t="s">
        <v>689</v>
      </c>
      <c r="U18" s="418"/>
      <c r="V18" s="417" t="s">
        <v>690</v>
      </c>
      <c r="W18" s="419"/>
      <c r="X18" s="416"/>
      <c r="Y18" s="417" t="s">
        <v>689</v>
      </c>
      <c r="Z18" s="418"/>
      <c r="AA18" s="417" t="s">
        <v>690</v>
      </c>
      <c r="AB18" s="419"/>
      <c r="AC18" s="416"/>
      <c r="AD18" s="417" t="s">
        <v>689</v>
      </c>
      <c r="AE18" s="418"/>
      <c r="AF18" s="417" t="s">
        <v>690</v>
      </c>
      <c r="AG18" s="419"/>
      <c r="AH18" s="416"/>
      <c r="AI18" s="417" t="s">
        <v>689</v>
      </c>
      <c r="AJ18" s="418"/>
      <c r="AK18" s="417" t="s">
        <v>690</v>
      </c>
      <c r="AL18" s="419"/>
      <c r="AN18" s="415" t="str">
        <f t="shared" si="1"/>
        <v>:.</v>
      </c>
      <c r="AS18" s="415" t="str">
        <f t="shared" si="2"/>
        <v>:.</v>
      </c>
      <c r="BB18" s="107" t="s">
        <v>703</v>
      </c>
    </row>
    <row r="19" spans="1:54" ht="24" customHeight="1" hidden="1">
      <c r="A19" s="162">
        <f>IF('JLA事務局用　※触らないで下さい'!$A$6="","",'JLA事務局用　※触らないで下さい'!$A$6)</f>
      </c>
      <c r="B19" s="162">
        <f>'様式 A-4（チーム情報・チームＰＲ）'!$D$7</f>
        <v>0</v>
      </c>
      <c r="C19" s="162">
        <f>'様式 A-4（チーム情報・チームＰＲ）'!$D$8</f>
        <v>0</v>
      </c>
      <c r="D19" s="162" t="e">
        <f>JLA事務局用　※触らないで下さい!#REF!</f>
        <v>#REF!</v>
      </c>
      <c r="E19" s="162" t="e">
        <f>JLA事務局用　※触らないで下さい!#REF!</f>
        <v>#REF!</v>
      </c>
      <c r="F19" s="115"/>
      <c r="G19" s="115"/>
      <c r="H19" s="115"/>
      <c r="I19" s="115"/>
      <c r="J19" s="162">
        <v>1</v>
      </c>
      <c r="K19" s="162" t="str">
        <f>IF(L19="","",$AR$9)</f>
        <v>BLS
アセスメント
※無償</v>
      </c>
      <c r="L19" s="176">
        <f>IF(AR11="","",AR11)</f>
        <v>0</v>
      </c>
      <c r="M19" s="115"/>
      <c r="N19" s="107" t="s">
        <v>428</v>
      </c>
      <c r="Q19" s="117" t="s">
        <v>26</v>
      </c>
      <c r="S19" s="416"/>
      <c r="T19" s="417" t="s">
        <v>689</v>
      </c>
      <c r="U19" s="418"/>
      <c r="V19" s="417" t="s">
        <v>690</v>
      </c>
      <c r="W19" s="419"/>
      <c r="X19" s="416"/>
      <c r="Y19" s="417" t="s">
        <v>689</v>
      </c>
      <c r="Z19" s="418"/>
      <c r="AA19" s="417" t="s">
        <v>690</v>
      </c>
      <c r="AB19" s="419"/>
      <c r="AC19" s="416"/>
      <c r="AD19" s="417" t="s">
        <v>689</v>
      </c>
      <c r="AE19" s="418"/>
      <c r="AF19" s="417" t="s">
        <v>690</v>
      </c>
      <c r="AG19" s="419"/>
      <c r="AH19" s="416"/>
      <c r="AI19" s="417" t="s">
        <v>689</v>
      </c>
      <c r="AJ19" s="418"/>
      <c r="AK19" s="417" t="s">
        <v>690</v>
      </c>
      <c r="AL19" s="419"/>
      <c r="AN19" s="415" t="str">
        <f t="shared" si="1"/>
        <v>:.</v>
      </c>
      <c r="AS19" s="415" t="str">
        <f t="shared" si="2"/>
        <v>:.</v>
      </c>
      <c r="BB19" s="107" t="s">
        <v>704</v>
      </c>
    </row>
    <row r="20" spans="1:54" ht="24" customHeight="1" hidden="1">
      <c r="A20" s="162">
        <f>IF('JLA事務局用　※触らないで下さい'!$A$6="","",'JLA事務局用　※触らないで下さい'!$A$6)</f>
      </c>
      <c r="B20" s="162">
        <f>'様式 A-4（チーム情報・チームＰＲ）'!$D$7</f>
        <v>0</v>
      </c>
      <c r="C20" s="162">
        <f>'様式 A-4（チーム情報・チームＰＲ）'!$D$8</f>
        <v>0</v>
      </c>
      <c r="D20" s="162" t="e">
        <f>JLA事務局用　※触らないで下さい!#REF!</f>
        <v>#REF!</v>
      </c>
      <c r="E20" s="162" t="e">
        <f>JLA事務局用　※触らないで下さい!#REF!</f>
        <v>#REF!</v>
      </c>
      <c r="F20" s="115"/>
      <c r="G20" s="115"/>
      <c r="H20" s="115"/>
      <c r="I20" s="115"/>
      <c r="J20" s="115">
        <v>2</v>
      </c>
      <c r="K20" s="162" t="str">
        <f>IF(L20="","",$AN$9)</f>
        <v>障害物リレー
4×50m</v>
      </c>
      <c r="L20" s="179" t="str">
        <f>IF(AN13="","",AN13)</f>
        <v>:.</v>
      </c>
      <c r="M20" s="115"/>
      <c r="Q20" s="117" t="s">
        <v>26</v>
      </c>
      <c r="S20" s="416"/>
      <c r="T20" s="417" t="s">
        <v>689</v>
      </c>
      <c r="U20" s="418"/>
      <c r="V20" s="417" t="s">
        <v>690</v>
      </c>
      <c r="W20" s="419"/>
      <c r="X20" s="416"/>
      <c r="Y20" s="417" t="s">
        <v>689</v>
      </c>
      <c r="Z20" s="418"/>
      <c r="AA20" s="417" t="s">
        <v>690</v>
      </c>
      <c r="AB20" s="419"/>
      <c r="AC20" s="416"/>
      <c r="AD20" s="417" t="s">
        <v>689</v>
      </c>
      <c r="AE20" s="418"/>
      <c r="AF20" s="417" t="s">
        <v>690</v>
      </c>
      <c r="AG20" s="419"/>
      <c r="AH20" s="416"/>
      <c r="AI20" s="417" t="s">
        <v>689</v>
      </c>
      <c r="AJ20" s="418"/>
      <c r="AK20" s="417" t="s">
        <v>690</v>
      </c>
      <c r="AL20" s="419"/>
      <c r="AN20" s="415" t="str">
        <f t="shared" si="1"/>
        <v>:.</v>
      </c>
      <c r="AS20" s="415" t="str">
        <f t="shared" si="2"/>
        <v>:.</v>
      </c>
      <c r="BB20" s="107" t="s">
        <v>705</v>
      </c>
    </row>
    <row r="21" spans="1:54" ht="24" customHeight="1" hidden="1">
      <c r="A21" s="162">
        <f>IF('JLA事務局用　※触らないで下さい'!$A$6="","",'JLA事務局用　※触らないで下さい'!$A$6)</f>
      </c>
      <c r="B21" s="162">
        <f>'様式 A-4（チーム情報・チームＰＲ）'!$D$7</f>
        <v>0</v>
      </c>
      <c r="C21" s="162">
        <f>'様式 A-4（チーム情報・チームＰＲ）'!$D$8</f>
        <v>0</v>
      </c>
      <c r="D21" s="162" t="e">
        <f>JLA事務局用　※触らないで下さい!#REF!</f>
        <v>#REF!</v>
      </c>
      <c r="E21" s="162" t="e">
        <f>JLA事務局用　※触らないで下さい!#REF!</f>
        <v>#REF!</v>
      </c>
      <c r="F21" s="115"/>
      <c r="G21" s="115"/>
      <c r="H21" s="115"/>
      <c r="I21" s="115"/>
      <c r="J21" s="115">
        <v>2</v>
      </c>
      <c r="K21" s="162" t="str">
        <f>IF(L21="","",$AO$9)</f>
        <v>マネキンリレー
4×25m</v>
      </c>
      <c r="L21" s="179" t="str">
        <f>IF(AO13="","",AO13)</f>
        <v>:.</v>
      </c>
      <c r="M21" s="115"/>
      <c r="Q21" s="117" t="s">
        <v>26</v>
      </c>
      <c r="S21" s="416"/>
      <c r="T21" s="417" t="s">
        <v>689</v>
      </c>
      <c r="U21" s="418"/>
      <c r="V21" s="417" t="s">
        <v>690</v>
      </c>
      <c r="W21" s="419"/>
      <c r="X21" s="416"/>
      <c r="Y21" s="417" t="s">
        <v>689</v>
      </c>
      <c r="Z21" s="418"/>
      <c r="AA21" s="417" t="s">
        <v>690</v>
      </c>
      <c r="AB21" s="419"/>
      <c r="AC21" s="416"/>
      <c r="AD21" s="417" t="s">
        <v>689</v>
      </c>
      <c r="AE21" s="418"/>
      <c r="AF21" s="417" t="s">
        <v>690</v>
      </c>
      <c r="AG21" s="419"/>
      <c r="AH21" s="416"/>
      <c r="AI21" s="417" t="s">
        <v>689</v>
      </c>
      <c r="AJ21" s="418"/>
      <c r="AK21" s="417" t="s">
        <v>690</v>
      </c>
      <c r="AL21" s="419"/>
      <c r="AN21" s="415" t="str">
        <f t="shared" si="1"/>
        <v>:.</v>
      </c>
      <c r="AS21" s="415" t="str">
        <f t="shared" si="2"/>
        <v>:.</v>
      </c>
      <c r="BB21" s="107" t="s">
        <v>706</v>
      </c>
    </row>
    <row r="22" spans="1:54" ht="24" customHeight="1" hidden="1">
      <c r="A22" s="162">
        <f>IF('JLA事務局用　※触らないで下さい'!$A$6="","",'JLA事務局用　※触らないで下さい'!$A$6)</f>
      </c>
      <c r="B22" s="162">
        <f>'様式 A-4（チーム情報・チームＰＲ）'!$D$7</f>
        <v>0</v>
      </c>
      <c r="C22" s="162">
        <f>'様式 A-4（チーム情報・チームＰＲ）'!$D$8</f>
        <v>0</v>
      </c>
      <c r="D22" s="162" t="e">
        <f>JLA事務局用　※触らないで下さい!#REF!</f>
        <v>#REF!</v>
      </c>
      <c r="E22" s="162" t="e">
        <f>JLA事務局用　※触らないで下さい!#REF!</f>
        <v>#REF!</v>
      </c>
      <c r="F22" s="115"/>
      <c r="G22" s="115"/>
      <c r="H22" s="115"/>
      <c r="I22" s="115"/>
      <c r="J22" s="115">
        <v>2</v>
      </c>
      <c r="K22" s="162" t="str">
        <f>IF(L22="","",$AP$9)</f>
        <v>ラインスロー
12.5m</v>
      </c>
      <c r="L22" s="179" t="str">
        <f>IF(AP13="","",AP13)</f>
        <v>:.</v>
      </c>
      <c r="M22" s="115"/>
      <c r="Q22" s="117" t="s">
        <v>26</v>
      </c>
      <c r="S22" s="416"/>
      <c r="T22" s="417" t="s">
        <v>689</v>
      </c>
      <c r="U22" s="418"/>
      <c r="V22" s="417" t="s">
        <v>690</v>
      </c>
      <c r="W22" s="419"/>
      <c r="X22" s="416"/>
      <c r="Y22" s="417" t="s">
        <v>689</v>
      </c>
      <c r="Z22" s="418"/>
      <c r="AA22" s="417" t="s">
        <v>690</v>
      </c>
      <c r="AB22" s="419"/>
      <c r="AC22" s="416"/>
      <c r="AD22" s="417" t="s">
        <v>689</v>
      </c>
      <c r="AE22" s="418"/>
      <c r="AF22" s="417" t="s">
        <v>690</v>
      </c>
      <c r="AG22" s="419"/>
      <c r="AH22" s="416"/>
      <c r="AI22" s="417" t="s">
        <v>689</v>
      </c>
      <c r="AJ22" s="418"/>
      <c r="AK22" s="417" t="s">
        <v>690</v>
      </c>
      <c r="AL22" s="419"/>
      <c r="AN22" s="415" t="str">
        <f t="shared" si="1"/>
        <v>:.</v>
      </c>
      <c r="AS22" s="415" t="str">
        <f t="shared" si="2"/>
        <v>:.</v>
      </c>
      <c r="BB22" s="107" t="s">
        <v>707</v>
      </c>
    </row>
    <row r="23" spans="1:54" ht="24" customHeight="1" hidden="1">
      <c r="A23" s="162">
        <f>IF('JLA事務局用　※触らないで下さい'!$A$6="","",'JLA事務局用　※触らないで下さい'!$A$6)</f>
      </c>
      <c r="B23" s="162">
        <f>'様式 A-4（チーム情報・チームＰＲ）'!$D$7</f>
        <v>0</v>
      </c>
      <c r="C23" s="162">
        <f>'様式 A-4（チーム情報・チームＰＲ）'!$D$8</f>
        <v>0</v>
      </c>
      <c r="D23" s="162" t="e">
        <f>JLA事務局用　※触らないで下さい!#REF!</f>
        <v>#REF!</v>
      </c>
      <c r="E23" s="162" t="e">
        <f>JLA事務局用　※触らないで下さい!#REF!</f>
        <v>#REF!</v>
      </c>
      <c r="F23" s="115"/>
      <c r="G23" s="115"/>
      <c r="H23" s="115"/>
      <c r="I23" s="115"/>
      <c r="J23" s="115">
        <v>2</v>
      </c>
      <c r="K23" s="115" t="str">
        <f>IF(L23="","",$AQ$9)</f>
        <v>メドレーリレー
4×50m</v>
      </c>
      <c r="L23" s="179" t="str">
        <f>IF(AQ13="","",AQ13)</f>
        <v>:.</v>
      </c>
      <c r="M23" s="115"/>
      <c r="Q23" s="117" t="s">
        <v>26</v>
      </c>
      <c r="S23" s="416"/>
      <c r="T23" s="417" t="s">
        <v>689</v>
      </c>
      <c r="U23" s="418"/>
      <c r="V23" s="417" t="s">
        <v>690</v>
      </c>
      <c r="W23" s="419"/>
      <c r="X23" s="416"/>
      <c r="Y23" s="417" t="s">
        <v>689</v>
      </c>
      <c r="Z23" s="418"/>
      <c r="AA23" s="417" t="s">
        <v>690</v>
      </c>
      <c r="AB23" s="419"/>
      <c r="AC23" s="416"/>
      <c r="AD23" s="417" t="s">
        <v>689</v>
      </c>
      <c r="AE23" s="418"/>
      <c r="AF23" s="417" t="s">
        <v>690</v>
      </c>
      <c r="AG23" s="419"/>
      <c r="AH23" s="416"/>
      <c r="AI23" s="417" t="s">
        <v>689</v>
      </c>
      <c r="AJ23" s="418"/>
      <c r="AK23" s="417" t="s">
        <v>690</v>
      </c>
      <c r="AL23" s="419"/>
      <c r="AN23" s="415" t="str">
        <f t="shared" si="1"/>
        <v>:.</v>
      </c>
      <c r="AS23" s="415" t="str">
        <f t="shared" si="2"/>
        <v>:.</v>
      </c>
      <c r="BB23" s="107" t="s">
        <v>708</v>
      </c>
    </row>
    <row r="24" spans="1:54" ht="24" customHeight="1" hidden="1">
      <c r="A24" s="162">
        <f>IF('JLA事務局用　※触らないで下さい'!$A$6="","",'JLA事務局用　※触らないで下さい'!$A$6)</f>
      </c>
      <c r="B24" s="162">
        <f>'様式 A-4（チーム情報・チームＰＲ）'!$D$7</f>
        <v>0</v>
      </c>
      <c r="C24" s="162">
        <f>'様式 A-4（チーム情報・チームＰＲ）'!$D$8</f>
        <v>0</v>
      </c>
      <c r="D24" s="162" t="e">
        <f>JLA事務局用　※触らないで下さい!#REF!</f>
        <v>#REF!</v>
      </c>
      <c r="E24" s="162" t="e">
        <f>JLA事務局用　※触らないで下さい!#REF!</f>
        <v>#REF!</v>
      </c>
      <c r="F24" s="115"/>
      <c r="G24" s="115"/>
      <c r="H24" s="115"/>
      <c r="I24" s="115"/>
      <c r="J24" s="115">
        <v>2</v>
      </c>
      <c r="K24" s="115" t="e">
        <f>IF(L24="","",#REF!)</f>
        <v>#REF!</v>
      </c>
      <c r="L24" s="179" t="e">
        <f>IF(#REF!="","",#REF!)</f>
        <v>#REF!</v>
      </c>
      <c r="M24" s="115"/>
      <c r="Q24" s="117" t="s">
        <v>26</v>
      </c>
      <c r="S24" s="416"/>
      <c r="T24" s="417" t="s">
        <v>689</v>
      </c>
      <c r="U24" s="418"/>
      <c r="V24" s="417" t="s">
        <v>690</v>
      </c>
      <c r="W24" s="419"/>
      <c r="X24" s="416"/>
      <c r="Y24" s="417" t="s">
        <v>689</v>
      </c>
      <c r="Z24" s="418"/>
      <c r="AA24" s="417" t="s">
        <v>690</v>
      </c>
      <c r="AB24" s="419"/>
      <c r="AC24" s="416"/>
      <c r="AD24" s="417" t="s">
        <v>689</v>
      </c>
      <c r="AE24" s="418"/>
      <c r="AF24" s="417" t="s">
        <v>690</v>
      </c>
      <c r="AG24" s="419"/>
      <c r="AH24" s="416"/>
      <c r="AI24" s="417" t="s">
        <v>689</v>
      </c>
      <c r="AJ24" s="418"/>
      <c r="AK24" s="417" t="s">
        <v>690</v>
      </c>
      <c r="AL24" s="419"/>
      <c r="AN24" s="415" t="str">
        <f t="shared" si="1"/>
        <v>:.</v>
      </c>
      <c r="AS24" s="415" t="str">
        <f t="shared" si="2"/>
        <v>:.</v>
      </c>
      <c r="BB24" s="107" t="s">
        <v>709</v>
      </c>
    </row>
    <row r="25" spans="1:54" ht="24" customHeight="1" hidden="1">
      <c r="A25" s="162">
        <f>IF('JLA事務局用　※触らないで下さい'!$A$6="","",'JLA事務局用　※触らないで下さい'!$A$6)</f>
      </c>
      <c r="B25" s="162">
        <f>'様式 A-4（チーム情報・チームＰＲ）'!$D$7</f>
        <v>0</v>
      </c>
      <c r="C25" s="162">
        <f>'様式 A-4（チーム情報・チームＰＲ）'!$D$8</f>
        <v>0</v>
      </c>
      <c r="D25" s="162" t="e">
        <f>JLA事務局用　※触らないで下さい!#REF!</f>
        <v>#REF!</v>
      </c>
      <c r="E25" s="162" t="e">
        <f>JLA事務局用　※触らないで下さい!#REF!</f>
        <v>#REF!</v>
      </c>
      <c r="F25" s="115"/>
      <c r="G25" s="115"/>
      <c r="H25" s="115"/>
      <c r="I25" s="115"/>
      <c r="J25" s="115">
        <v>2</v>
      </c>
      <c r="K25" s="115" t="e">
        <f>IF(L25="","",#REF!)</f>
        <v>#REF!</v>
      </c>
      <c r="L25" s="179" t="e">
        <f>IF(#REF!="","",#REF!)</f>
        <v>#REF!</v>
      </c>
      <c r="M25" s="115"/>
      <c r="Q25" s="117" t="s">
        <v>26</v>
      </c>
      <c r="S25" s="416"/>
      <c r="T25" s="417" t="s">
        <v>689</v>
      </c>
      <c r="U25" s="418"/>
      <c r="V25" s="417" t="s">
        <v>690</v>
      </c>
      <c r="W25" s="419"/>
      <c r="X25" s="416"/>
      <c r="Y25" s="417" t="s">
        <v>689</v>
      </c>
      <c r="Z25" s="418"/>
      <c r="AA25" s="417" t="s">
        <v>690</v>
      </c>
      <c r="AB25" s="419"/>
      <c r="AC25" s="416"/>
      <c r="AD25" s="417" t="s">
        <v>689</v>
      </c>
      <c r="AE25" s="418"/>
      <c r="AF25" s="417" t="s">
        <v>690</v>
      </c>
      <c r="AG25" s="419"/>
      <c r="AH25" s="416"/>
      <c r="AI25" s="417" t="s">
        <v>689</v>
      </c>
      <c r="AJ25" s="418"/>
      <c r="AK25" s="417" t="s">
        <v>690</v>
      </c>
      <c r="AL25" s="419"/>
      <c r="AN25" s="415" t="str">
        <f t="shared" si="1"/>
        <v>:.</v>
      </c>
      <c r="AS25" s="415" t="str">
        <f t="shared" si="2"/>
        <v>:.</v>
      </c>
      <c r="BB25" s="107" t="s">
        <v>710</v>
      </c>
    </row>
    <row r="26" spans="1:54" ht="24" customHeight="1" hidden="1">
      <c r="A26" s="162">
        <f>IF('JLA事務局用　※触らないで下さい'!$A$6="","",'JLA事務局用　※触らないで下さい'!$A$6)</f>
      </c>
      <c r="B26" s="162">
        <f>'様式 A-4（チーム情報・チームＰＲ）'!$D$7</f>
        <v>0</v>
      </c>
      <c r="C26" s="162">
        <f>'様式 A-4（チーム情報・チームＰＲ）'!$D$8</f>
        <v>0</v>
      </c>
      <c r="D26" s="162" t="e">
        <f>JLA事務局用　※触らないで下さい!#REF!</f>
        <v>#REF!</v>
      </c>
      <c r="E26" s="162" t="e">
        <f>JLA事務局用　※触らないで下さい!#REF!</f>
        <v>#REF!</v>
      </c>
      <c r="F26" s="115"/>
      <c r="G26" s="115"/>
      <c r="H26" s="115"/>
      <c r="I26" s="115"/>
      <c r="J26" s="115">
        <v>2</v>
      </c>
      <c r="K26" s="162" t="str">
        <f>IF(L26="","",$AR$9)</f>
        <v>BLS
アセスメント
※無償</v>
      </c>
      <c r="L26" s="179">
        <f>IF(AR13="","",AR13)</f>
        <v>0</v>
      </c>
      <c r="M26" s="115"/>
      <c r="N26" s="107" t="s">
        <v>429</v>
      </c>
      <c r="Q26" s="117" t="s">
        <v>26</v>
      </c>
      <c r="S26" s="416"/>
      <c r="T26" s="417" t="s">
        <v>689</v>
      </c>
      <c r="U26" s="418"/>
      <c r="V26" s="417" t="s">
        <v>690</v>
      </c>
      <c r="W26" s="419"/>
      <c r="X26" s="416"/>
      <c r="Y26" s="417" t="s">
        <v>689</v>
      </c>
      <c r="Z26" s="418"/>
      <c r="AA26" s="417" t="s">
        <v>690</v>
      </c>
      <c r="AB26" s="419"/>
      <c r="AC26" s="416"/>
      <c r="AD26" s="417" t="s">
        <v>689</v>
      </c>
      <c r="AE26" s="418"/>
      <c r="AF26" s="417" t="s">
        <v>690</v>
      </c>
      <c r="AG26" s="419"/>
      <c r="AH26" s="416"/>
      <c r="AI26" s="417" t="s">
        <v>689</v>
      </c>
      <c r="AJ26" s="418"/>
      <c r="AK26" s="417" t="s">
        <v>690</v>
      </c>
      <c r="AL26" s="419"/>
      <c r="AN26" s="415" t="str">
        <f t="shared" si="1"/>
        <v>:.</v>
      </c>
      <c r="AS26" s="415" t="str">
        <f t="shared" si="2"/>
        <v>:.</v>
      </c>
      <c r="BB26" s="107" t="s">
        <v>711</v>
      </c>
    </row>
    <row r="27" spans="1:54" ht="24" customHeight="1" hidden="1">
      <c r="A27" s="162">
        <f>IF('JLA事務局用　※触らないで下さい'!$A$6="","",'JLA事務局用　※触らないで下さい'!$A$6)</f>
      </c>
      <c r="B27" s="162">
        <f>'様式 A-4（チーム情報・チームＰＲ）'!$D$7</f>
        <v>0</v>
      </c>
      <c r="C27" s="162">
        <f>'様式 A-4（チーム情報・チームＰＲ）'!$D$8</f>
        <v>0</v>
      </c>
      <c r="D27" s="162" t="e">
        <f>JLA事務局用　※触らないで下さい!#REF!</f>
        <v>#REF!</v>
      </c>
      <c r="E27" s="162" t="e">
        <f>JLA事務局用　※触らないで下さい!#REF!</f>
        <v>#REF!</v>
      </c>
      <c r="F27" s="115"/>
      <c r="G27" s="115"/>
      <c r="H27" s="115"/>
      <c r="I27" s="115"/>
      <c r="J27" s="115">
        <v>1</v>
      </c>
      <c r="K27" s="162" t="str">
        <f>IF(L27="","",$AN$9)</f>
        <v>障害物リレー
4×50m</v>
      </c>
      <c r="L27" s="179" t="str">
        <f>IF(AN15="","",AN15)</f>
        <v>:.</v>
      </c>
      <c r="M27" s="115"/>
      <c r="Q27" s="117" t="s">
        <v>26</v>
      </c>
      <c r="S27" s="416"/>
      <c r="T27" s="417" t="s">
        <v>689</v>
      </c>
      <c r="U27" s="418"/>
      <c r="V27" s="417" t="s">
        <v>690</v>
      </c>
      <c r="W27" s="419"/>
      <c r="X27" s="416"/>
      <c r="Y27" s="417" t="s">
        <v>689</v>
      </c>
      <c r="Z27" s="418"/>
      <c r="AA27" s="417" t="s">
        <v>690</v>
      </c>
      <c r="AB27" s="419"/>
      <c r="AC27" s="416"/>
      <c r="AD27" s="417" t="s">
        <v>689</v>
      </c>
      <c r="AE27" s="418"/>
      <c r="AF27" s="417" t="s">
        <v>690</v>
      </c>
      <c r="AG27" s="419"/>
      <c r="AH27" s="416"/>
      <c r="AI27" s="417" t="s">
        <v>689</v>
      </c>
      <c r="AJ27" s="418"/>
      <c r="AK27" s="417" t="s">
        <v>690</v>
      </c>
      <c r="AL27" s="419"/>
      <c r="AN27" s="415" t="str">
        <f t="shared" si="1"/>
        <v>:.</v>
      </c>
      <c r="AS27" s="415" t="str">
        <f t="shared" si="2"/>
        <v>:.</v>
      </c>
      <c r="BB27" s="107" t="s">
        <v>712</v>
      </c>
    </row>
    <row r="28" spans="1:54" ht="24" customHeight="1" hidden="1">
      <c r="A28" s="162">
        <f>IF('JLA事務局用　※触らないで下さい'!$A$6="","",'JLA事務局用　※触らないで下さい'!$A$6)</f>
      </c>
      <c r="B28" s="162">
        <f>'様式 A-4（チーム情報・チームＰＲ）'!$D$7</f>
        <v>0</v>
      </c>
      <c r="C28" s="162">
        <f>'様式 A-4（チーム情報・チームＰＲ）'!$D$8</f>
        <v>0</v>
      </c>
      <c r="D28" s="162" t="e">
        <f>JLA事務局用　※触らないで下さい!#REF!</f>
        <v>#REF!</v>
      </c>
      <c r="E28" s="162" t="e">
        <f>JLA事務局用　※触らないで下さい!#REF!</f>
        <v>#REF!</v>
      </c>
      <c r="F28" s="115"/>
      <c r="G28" s="115"/>
      <c r="H28" s="115"/>
      <c r="I28" s="115"/>
      <c r="J28" s="115">
        <v>1</v>
      </c>
      <c r="K28" s="162">
        <f>IF(L28="","",$AO$9)</f>
      </c>
      <c r="L28" s="179">
        <f>IF(AO15="","",AO15)</f>
      </c>
      <c r="M28" s="115"/>
      <c r="Q28" s="117" t="s">
        <v>26</v>
      </c>
      <c r="S28" s="416"/>
      <c r="T28" s="417" t="s">
        <v>689</v>
      </c>
      <c r="U28" s="418"/>
      <c r="V28" s="417" t="s">
        <v>690</v>
      </c>
      <c r="W28" s="419"/>
      <c r="X28" s="416"/>
      <c r="Y28" s="417" t="s">
        <v>689</v>
      </c>
      <c r="Z28" s="418"/>
      <c r="AA28" s="417" t="s">
        <v>690</v>
      </c>
      <c r="AB28" s="419"/>
      <c r="AC28" s="416"/>
      <c r="AD28" s="417" t="s">
        <v>689</v>
      </c>
      <c r="AE28" s="418"/>
      <c r="AF28" s="417" t="s">
        <v>690</v>
      </c>
      <c r="AG28" s="419"/>
      <c r="AH28" s="416"/>
      <c r="AI28" s="417" t="s">
        <v>689</v>
      </c>
      <c r="AJ28" s="418"/>
      <c r="AK28" s="417" t="s">
        <v>690</v>
      </c>
      <c r="AL28" s="419"/>
      <c r="AN28" s="415" t="str">
        <f t="shared" si="1"/>
        <v>:.</v>
      </c>
      <c r="AS28" s="415" t="str">
        <f t="shared" si="2"/>
        <v>:.</v>
      </c>
      <c r="BB28" s="107" t="s">
        <v>713</v>
      </c>
    </row>
    <row r="29" spans="1:54" ht="24" customHeight="1" hidden="1">
      <c r="A29" s="162">
        <f>IF('JLA事務局用　※触らないで下さい'!$A$6="","",'JLA事務局用　※触らないで下さい'!$A$6)</f>
      </c>
      <c r="B29" s="162">
        <f>'様式 A-4（チーム情報・チームＰＲ）'!$D$7</f>
        <v>0</v>
      </c>
      <c r="C29" s="162">
        <f>'様式 A-4（チーム情報・チームＰＲ）'!$D$8</f>
        <v>0</v>
      </c>
      <c r="D29" s="162" t="e">
        <f>JLA事務局用　※触らないで下さい!#REF!</f>
        <v>#REF!</v>
      </c>
      <c r="E29" s="162" t="e">
        <f>JLA事務局用　※触らないで下さい!#REF!</f>
        <v>#REF!</v>
      </c>
      <c r="F29" s="115"/>
      <c r="G29" s="115"/>
      <c r="H29" s="115"/>
      <c r="I29" s="115"/>
      <c r="J29" s="115">
        <v>1</v>
      </c>
      <c r="K29" s="162">
        <f>IF(L29="","",$AP$9)</f>
      </c>
      <c r="L29" s="179">
        <f>IF(AP15="","",AP15)</f>
      </c>
      <c r="M29" s="115"/>
      <c r="Q29" s="117" t="s">
        <v>26</v>
      </c>
      <c r="S29" s="416"/>
      <c r="T29" s="417" t="s">
        <v>689</v>
      </c>
      <c r="U29" s="418"/>
      <c r="V29" s="417" t="s">
        <v>690</v>
      </c>
      <c r="W29" s="419"/>
      <c r="X29" s="416"/>
      <c r="Y29" s="417" t="s">
        <v>689</v>
      </c>
      <c r="Z29" s="418"/>
      <c r="AA29" s="417" t="s">
        <v>690</v>
      </c>
      <c r="AB29" s="419"/>
      <c r="AC29" s="416"/>
      <c r="AD29" s="417" t="s">
        <v>689</v>
      </c>
      <c r="AE29" s="418"/>
      <c r="AF29" s="417" t="s">
        <v>690</v>
      </c>
      <c r="AG29" s="419"/>
      <c r="AH29" s="416"/>
      <c r="AI29" s="417" t="s">
        <v>689</v>
      </c>
      <c r="AJ29" s="418"/>
      <c r="AK29" s="417" t="s">
        <v>690</v>
      </c>
      <c r="AL29" s="419"/>
      <c r="AN29" s="415" t="str">
        <f t="shared" si="1"/>
        <v>:.</v>
      </c>
      <c r="AS29" s="415" t="str">
        <f t="shared" si="2"/>
        <v>:.</v>
      </c>
      <c r="BB29" s="107" t="s">
        <v>714</v>
      </c>
    </row>
    <row r="30" spans="1:54" ht="24" customHeight="1" hidden="1">
      <c r="A30" s="162">
        <f>IF('JLA事務局用　※触らないで下さい'!$A$6="","",'JLA事務局用　※触らないで下さい'!$A$6)</f>
      </c>
      <c r="B30" s="162">
        <f>'様式 A-4（チーム情報・チームＰＲ）'!$D$7</f>
        <v>0</v>
      </c>
      <c r="C30" s="162">
        <f>'様式 A-4（チーム情報・チームＰＲ）'!$D$8</f>
        <v>0</v>
      </c>
      <c r="D30" s="162" t="e">
        <f>JLA事務局用　※触らないで下さい!#REF!</f>
        <v>#REF!</v>
      </c>
      <c r="E30" s="162" t="e">
        <f>JLA事務局用　※触らないで下さい!#REF!</f>
        <v>#REF!</v>
      </c>
      <c r="F30" s="115"/>
      <c r="G30" s="115"/>
      <c r="H30" s="115"/>
      <c r="I30" s="115"/>
      <c r="J30" s="115">
        <v>1</v>
      </c>
      <c r="K30" s="115">
        <f>IF(L30="","",$AQ$9)</f>
      </c>
      <c r="L30" s="179">
        <f>IF(AQ15="","",AQ15)</f>
      </c>
      <c r="M30" s="115"/>
      <c r="Q30" s="117" t="s">
        <v>26</v>
      </c>
      <c r="S30" s="416"/>
      <c r="T30" s="417" t="s">
        <v>689</v>
      </c>
      <c r="U30" s="418"/>
      <c r="V30" s="417" t="s">
        <v>690</v>
      </c>
      <c r="W30" s="419"/>
      <c r="X30" s="416"/>
      <c r="Y30" s="417" t="s">
        <v>689</v>
      </c>
      <c r="Z30" s="418"/>
      <c r="AA30" s="417" t="s">
        <v>690</v>
      </c>
      <c r="AB30" s="419"/>
      <c r="AC30" s="416"/>
      <c r="AD30" s="417" t="s">
        <v>689</v>
      </c>
      <c r="AE30" s="418"/>
      <c r="AF30" s="417" t="s">
        <v>690</v>
      </c>
      <c r="AG30" s="419"/>
      <c r="AH30" s="416"/>
      <c r="AI30" s="417" t="s">
        <v>689</v>
      </c>
      <c r="AJ30" s="418"/>
      <c r="AK30" s="417" t="s">
        <v>690</v>
      </c>
      <c r="AL30" s="419"/>
      <c r="AN30" s="415" t="str">
        <f t="shared" si="1"/>
        <v>:.</v>
      </c>
      <c r="AS30" s="415" t="str">
        <f t="shared" si="2"/>
        <v>:.</v>
      </c>
      <c r="BB30" s="107" t="s">
        <v>715</v>
      </c>
    </row>
    <row r="31" spans="1:54" ht="24" customHeight="1" hidden="1">
      <c r="A31" s="162">
        <f>IF('JLA事務局用　※触らないで下さい'!$A$6="","",'JLA事務局用　※触らないで下さい'!$A$6)</f>
      </c>
      <c r="B31" s="162">
        <f>'様式 A-4（チーム情報・チームＰＲ）'!$D$7</f>
        <v>0</v>
      </c>
      <c r="C31" s="162">
        <f>'様式 A-4（チーム情報・チームＰＲ）'!$D$8</f>
        <v>0</v>
      </c>
      <c r="D31" s="162" t="e">
        <f>JLA事務局用　※触らないで下さい!#REF!</f>
        <v>#REF!</v>
      </c>
      <c r="E31" s="162" t="e">
        <f>JLA事務局用　※触らないで下さい!#REF!</f>
        <v>#REF!</v>
      </c>
      <c r="F31" s="115"/>
      <c r="G31" s="115"/>
      <c r="H31" s="115"/>
      <c r="I31" s="115"/>
      <c r="J31" s="115">
        <v>1</v>
      </c>
      <c r="K31" s="115" t="e">
        <f>IF(L31="","",#REF!)</f>
        <v>#REF!</v>
      </c>
      <c r="L31" s="179" t="e">
        <f>IF(#REF!="","",#REF!)</f>
        <v>#REF!</v>
      </c>
      <c r="M31" s="115"/>
      <c r="Q31" s="117" t="s">
        <v>26</v>
      </c>
      <c r="S31" s="416"/>
      <c r="T31" s="417" t="s">
        <v>689</v>
      </c>
      <c r="U31" s="418"/>
      <c r="V31" s="417" t="s">
        <v>690</v>
      </c>
      <c r="W31" s="419"/>
      <c r="X31" s="416"/>
      <c r="Y31" s="417" t="s">
        <v>689</v>
      </c>
      <c r="Z31" s="418"/>
      <c r="AA31" s="417" t="s">
        <v>690</v>
      </c>
      <c r="AB31" s="419"/>
      <c r="AC31" s="416"/>
      <c r="AD31" s="417" t="s">
        <v>689</v>
      </c>
      <c r="AE31" s="418"/>
      <c r="AF31" s="417" t="s">
        <v>690</v>
      </c>
      <c r="AG31" s="419"/>
      <c r="AH31" s="416"/>
      <c r="AI31" s="417" t="s">
        <v>689</v>
      </c>
      <c r="AJ31" s="418"/>
      <c r="AK31" s="417" t="s">
        <v>690</v>
      </c>
      <c r="AL31" s="419"/>
      <c r="AN31" s="415" t="str">
        <f t="shared" si="1"/>
        <v>:.</v>
      </c>
      <c r="AS31" s="415" t="str">
        <f t="shared" si="2"/>
        <v>:.</v>
      </c>
      <c r="BB31" s="107" t="s">
        <v>716</v>
      </c>
    </row>
    <row r="32" spans="1:54" ht="24" customHeight="1" hidden="1">
      <c r="A32" s="162">
        <f>IF('JLA事務局用　※触らないで下さい'!$A$6="","",'JLA事務局用　※触らないで下さい'!$A$6)</f>
      </c>
      <c r="B32" s="162">
        <f>'様式 A-4（チーム情報・チームＰＲ）'!$D$7</f>
        <v>0</v>
      </c>
      <c r="C32" s="162">
        <f>'様式 A-4（チーム情報・チームＰＲ）'!$D$8</f>
        <v>0</v>
      </c>
      <c r="D32" s="162" t="e">
        <f>JLA事務局用　※触らないで下さい!#REF!</f>
        <v>#REF!</v>
      </c>
      <c r="E32" s="162" t="e">
        <f>JLA事務局用　※触らないで下さい!#REF!</f>
        <v>#REF!</v>
      </c>
      <c r="F32" s="115"/>
      <c r="G32" s="115"/>
      <c r="H32" s="115"/>
      <c r="I32" s="115"/>
      <c r="J32" s="115">
        <v>1</v>
      </c>
      <c r="K32" s="115" t="e">
        <f>IF(L32="","",#REF!)</f>
        <v>#REF!</v>
      </c>
      <c r="L32" s="179" t="e">
        <f>IF(#REF!="","",#REF!)</f>
        <v>#REF!</v>
      </c>
      <c r="M32" s="115"/>
      <c r="Q32" s="117" t="s">
        <v>26</v>
      </c>
      <c r="S32" s="416"/>
      <c r="T32" s="417" t="s">
        <v>689</v>
      </c>
      <c r="U32" s="418"/>
      <c r="V32" s="417" t="s">
        <v>690</v>
      </c>
      <c r="W32" s="419"/>
      <c r="X32" s="416"/>
      <c r="Y32" s="417" t="s">
        <v>689</v>
      </c>
      <c r="Z32" s="418"/>
      <c r="AA32" s="417" t="s">
        <v>690</v>
      </c>
      <c r="AB32" s="419"/>
      <c r="AC32" s="416"/>
      <c r="AD32" s="417" t="s">
        <v>689</v>
      </c>
      <c r="AE32" s="418"/>
      <c r="AF32" s="417" t="s">
        <v>690</v>
      </c>
      <c r="AG32" s="419"/>
      <c r="AH32" s="416"/>
      <c r="AI32" s="417" t="s">
        <v>689</v>
      </c>
      <c r="AJ32" s="418"/>
      <c r="AK32" s="417" t="s">
        <v>690</v>
      </c>
      <c r="AL32" s="419"/>
      <c r="AN32" s="415" t="str">
        <f t="shared" si="1"/>
        <v>:.</v>
      </c>
      <c r="AS32" s="415" t="str">
        <f t="shared" si="2"/>
        <v>:.</v>
      </c>
      <c r="BB32" s="107" t="s">
        <v>717</v>
      </c>
    </row>
    <row r="33" spans="1:54" ht="24" customHeight="1" hidden="1">
      <c r="A33" s="162">
        <f>IF('JLA事務局用　※触らないで下さい'!$A$6="","",'JLA事務局用　※触らないで下さい'!$A$6)</f>
      </c>
      <c r="B33" s="162">
        <f>'様式 A-4（チーム情報・チームＰＲ）'!$D$7</f>
        <v>0</v>
      </c>
      <c r="C33" s="162">
        <f>'様式 A-4（チーム情報・チームＰＲ）'!$D$8</f>
        <v>0</v>
      </c>
      <c r="D33" s="162" t="e">
        <f>JLA事務局用　※触らないで下さい!#REF!</f>
        <v>#REF!</v>
      </c>
      <c r="E33" s="162" t="e">
        <f>JLA事務局用　※触らないで下さい!#REF!</f>
        <v>#REF!</v>
      </c>
      <c r="F33" s="115"/>
      <c r="G33" s="115"/>
      <c r="H33" s="115"/>
      <c r="I33" s="115"/>
      <c r="J33" s="115">
        <v>1</v>
      </c>
      <c r="K33" s="162">
        <f>IF(L33="","",$AR$9)</f>
      </c>
      <c r="L33" s="179">
        <f>IF(AR15="","",AR15)</f>
      </c>
      <c r="M33" s="115"/>
      <c r="N33" s="107" t="s">
        <v>430</v>
      </c>
      <c r="Q33" s="117" t="s">
        <v>26</v>
      </c>
      <c r="S33" s="416"/>
      <c r="T33" s="417" t="s">
        <v>689</v>
      </c>
      <c r="U33" s="418"/>
      <c r="V33" s="417" t="s">
        <v>690</v>
      </c>
      <c r="W33" s="419"/>
      <c r="X33" s="416"/>
      <c r="Y33" s="417" t="s">
        <v>689</v>
      </c>
      <c r="Z33" s="418"/>
      <c r="AA33" s="417" t="s">
        <v>690</v>
      </c>
      <c r="AB33" s="419"/>
      <c r="AC33" s="416"/>
      <c r="AD33" s="417" t="s">
        <v>689</v>
      </c>
      <c r="AE33" s="418"/>
      <c r="AF33" s="417" t="s">
        <v>690</v>
      </c>
      <c r="AG33" s="419"/>
      <c r="AH33" s="416"/>
      <c r="AI33" s="417" t="s">
        <v>689</v>
      </c>
      <c r="AJ33" s="418"/>
      <c r="AK33" s="417" t="s">
        <v>690</v>
      </c>
      <c r="AL33" s="419"/>
      <c r="AN33" s="415" t="str">
        <f t="shared" si="1"/>
        <v>:.</v>
      </c>
      <c r="AR33" s="278"/>
      <c r="AS33" s="415" t="str">
        <f t="shared" si="2"/>
        <v>:.</v>
      </c>
      <c r="BB33" s="107" t="s">
        <v>718</v>
      </c>
    </row>
    <row r="34" ht="24" customHeight="1" hidden="1">
      <c r="BB34" s="107" t="s">
        <v>719</v>
      </c>
    </row>
    <row r="35" spans="54:56" ht="24" customHeight="1" hidden="1">
      <c r="BB35" s="107" t="s">
        <v>720</v>
      </c>
      <c r="BD35" s="95" t="s">
        <v>71</v>
      </c>
    </row>
    <row r="36" spans="44:57" ht="24" customHeight="1" hidden="1">
      <c r="AR36" s="115"/>
      <c r="AS36" s="113" t="s">
        <v>813</v>
      </c>
      <c r="AT36" s="113" t="s">
        <v>814</v>
      </c>
      <c r="AU36" s="113" t="s">
        <v>815</v>
      </c>
      <c r="AV36" s="113" t="s">
        <v>816</v>
      </c>
      <c r="AW36" s="354" t="s">
        <v>828</v>
      </c>
      <c r="BB36" s="107" t="s">
        <v>721</v>
      </c>
      <c r="BD36" s="107" t="s">
        <v>464</v>
      </c>
      <c r="BE36" s="64" t="s">
        <v>265</v>
      </c>
    </row>
    <row r="37" spans="43:57" ht="24" customHeight="1" hidden="1">
      <c r="AQ37" s="184" t="s">
        <v>22</v>
      </c>
      <c r="AR37" s="116" t="s">
        <v>862</v>
      </c>
      <c r="AS37" s="386">
        <f aca="true" t="shared" si="3" ref="AS37:AV40">1-AS11</f>
        <v>0</v>
      </c>
      <c r="AT37" s="386">
        <f t="shared" si="3"/>
        <v>0</v>
      </c>
      <c r="AU37" s="386">
        <f t="shared" si="3"/>
        <v>0</v>
      </c>
      <c r="AV37" s="386">
        <f t="shared" si="3"/>
        <v>0</v>
      </c>
      <c r="AW37" s="387">
        <f>AR11</f>
        <v>0</v>
      </c>
      <c r="BB37" s="107" t="s">
        <v>722</v>
      </c>
      <c r="BE37" s="98" t="s">
        <v>210</v>
      </c>
    </row>
    <row r="38" spans="43:54" ht="24" customHeight="1" hidden="1">
      <c r="AQ38" s="184" t="s">
        <v>22</v>
      </c>
      <c r="AR38" s="116" t="s">
        <v>812</v>
      </c>
      <c r="AS38" s="386">
        <f t="shared" si="3"/>
        <v>0</v>
      </c>
      <c r="AT38" s="386">
        <f t="shared" si="3"/>
        <v>0</v>
      </c>
      <c r="AU38" s="386">
        <f t="shared" si="3"/>
        <v>0</v>
      </c>
      <c r="AV38" s="386">
        <f t="shared" si="3"/>
        <v>0</v>
      </c>
      <c r="AW38" s="387">
        <f>AR12</f>
        <v>0</v>
      </c>
      <c r="BB38" s="107" t="s">
        <v>723</v>
      </c>
    </row>
    <row r="39" spans="43:57" ht="24" customHeight="1" hidden="1">
      <c r="AQ39" s="184" t="s">
        <v>26</v>
      </c>
      <c r="AR39" s="116" t="s">
        <v>862</v>
      </c>
      <c r="AS39" s="386">
        <f t="shared" si="3"/>
        <v>0</v>
      </c>
      <c r="AT39" s="386">
        <f t="shared" si="3"/>
        <v>0</v>
      </c>
      <c r="AU39" s="386">
        <f t="shared" si="3"/>
        <v>0</v>
      </c>
      <c r="AV39" s="386">
        <f t="shared" si="3"/>
        <v>0</v>
      </c>
      <c r="AW39" s="387">
        <f>AR13</f>
        <v>0</v>
      </c>
      <c r="BB39" s="107" t="s">
        <v>724</v>
      </c>
      <c r="BD39" s="107" t="s">
        <v>464</v>
      </c>
      <c r="BE39" s="107" t="s">
        <v>205</v>
      </c>
    </row>
    <row r="40" spans="43:57" ht="24" customHeight="1" hidden="1">
      <c r="AQ40" s="184" t="s">
        <v>26</v>
      </c>
      <c r="AR40" s="116" t="s">
        <v>812</v>
      </c>
      <c r="AS40" s="386">
        <f t="shared" si="3"/>
        <v>0</v>
      </c>
      <c r="AT40" s="386">
        <f t="shared" si="3"/>
        <v>0</v>
      </c>
      <c r="AU40" s="386">
        <f t="shared" si="3"/>
        <v>0</v>
      </c>
      <c r="AV40" s="386">
        <f t="shared" si="3"/>
        <v>0</v>
      </c>
      <c r="AW40" s="388">
        <f>AR14</f>
        <v>0</v>
      </c>
      <c r="BB40" s="107" t="s">
        <v>725</v>
      </c>
      <c r="BE40" s="98" t="s">
        <v>461</v>
      </c>
    </row>
    <row r="41" ht="24" customHeight="1" hidden="1">
      <c r="BB41" s="107" t="s">
        <v>726</v>
      </c>
    </row>
    <row r="42" spans="54:57" ht="24" customHeight="1" hidden="1">
      <c r="BB42" s="107" t="s">
        <v>727</v>
      </c>
      <c r="BE42" s="124" t="s">
        <v>204</v>
      </c>
    </row>
    <row r="43" spans="54:63" ht="24" customHeight="1" hidden="1">
      <c r="BB43" s="107" t="s">
        <v>728</v>
      </c>
      <c r="BE43" s="111" t="s">
        <v>20</v>
      </c>
      <c r="BF43" s="112" t="s">
        <v>143</v>
      </c>
      <c r="BG43" s="53" t="s">
        <v>182</v>
      </c>
      <c r="BH43" s="113" t="s">
        <v>208</v>
      </c>
      <c r="BI43" s="113" t="s">
        <v>209</v>
      </c>
      <c r="BJ43" s="113" t="s">
        <v>201</v>
      </c>
      <c r="BK43" s="113"/>
    </row>
    <row r="44" spans="54:63" ht="24" customHeight="1" hidden="1">
      <c r="BB44" s="107" t="s">
        <v>729</v>
      </c>
      <c r="BE44" s="115" t="s">
        <v>206</v>
      </c>
      <c r="BF44" s="114">
        <v>1</v>
      </c>
      <c r="BG44" s="116" t="s">
        <v>22</v>
      </c>
      <c r="BH44" s="114"/>
      <c r="BI44" s="123" t="s">
        <v>33</v>
      </c>
      <c r="BJ44" s="123" t="s">
        <v>33</v>
      </c>
      <c r="BK44" s="123" t="s">
        <v>33</v>
      </c>
    </row>
    <row r="45" spans="54:63" ht="24" customHeight="1" hidden="1">
      <c r="BB45" s="107" t="s">
        <v>730</v>
      </c>
      <c r="BE45" s="115" t="s">
        <v>206</v>
      </c>
      <c r="BF45" s="114">
        <v>2</v>
      </c>
      <c r="BG45" s="117" t="s">
        <v>26</v>
      </c>
      <c r="BH45" s="123" t="s">
        <v>33</v>
      </c>
      <c r="BI45" s="114"/>
      <c r="BJ45" s="123" t="s">
        <v>33</v>
      </c>
      <c r="BK45" s="123" t="s">
        <v>33</v>
      </c>
    </row>
    <row r="46" spans="54:63" ht="24" customHeight="1" hidden="1">
      <c r="BB46" s="107" t="s">
        <v>731</v>
      </c>
      <c r="BE46" s="115" t="s">
        <v>206</v>
      </c>
      <c r="BF46" s="114">
        <v>3</v>
      </c>
      <c r="BG46" s="118" t="s">
        <v>51</v>
      </c>
      <c r="BH46" s="123" t="s">
        <v>33</v>
      </c>
      <c r="BI46" s="123" t="s">
        <v>33</v>
      </c>
      <c r="BJ46" s="114"/>
      <c r="BK46" s="123" t="s">
        <v>33</v>
      </c>
    </row>
    <row r="47" ht="24" customHeight="1" hidden="1">
      <c r="BB47" s="107" t="s">
        <v>732</v>
      </c>
    </row>
    <row r="48" spans="54:57" ht="24" customHeight="1" hidden="1">
      <c r="BB48" s="107" t="s">
        <v>733</v>
      </c>
      <c r="BE48" s="124" t="s">
        <v>207</v>
      </c>
    </row>
    <row r="49" spans="54:63" ht="24" customHeight="1" hidden="1">
      <c r="BB49" s="107" t="s">
        <v>734</v>
      </c>
      <c r="BE49" s="111" t="s">
        <v>20</v>
      </c>
      <c r="BF49" s="112" t="s">
        <v>143</v>
      </c>
      <c r="BG49" s="53" t="s">
        <v>182</v>
      </c>
      <c r="BH49" s="113" t="s">
        <v>201</v>
      </c>
      <c r="BI49" s="113" t="s">
        <v>203</v>
      </c>
      <c r="BJ49" s="113" t="s">
        <v>202</v>
      </c>
      <c r="BK49" s="113"/>
    </row>
    <row r="50" spans="54:63" ht="24" customHeight="1">
      <c r="BB50" s="107" t="s">
        <v>735</v>
      </c>
      <c r="BE50" s="122" t="s">
        <v>206</v>
      </c>
      <c r="BF50" s="123">
        <v>1</v>
      </c>
      <c r="BG50" s="123" t="s">
        <v>22</v>
      </c>
      <c r="BH50" s="123" t="s">
        <v>33</v>
      </c>
      <c r="BI50" s="123" t="s">
        <v>33</v>
      </c>
      <c r="BJ50" s="123" t="s">
        <v>33</v>
      </c>
      <c r="BK50" s="123" t="s">
        <v>33</v>
      </c>
    </row>
    <row r="51" spans="54:63" ht="24" customHeight="1">
      <c r="BB51" s="107" t="s">
        <v>736</v>
      </c>
      <c r="BE51" s="122" t="s">
        <v>206</v>
      </c>
      <c r="BF51" s="123">
        <v>2</v>
      </c>
      <c r="BG51" s="123" t="s">
        <v>26</v>
      </c>
      <c r="BH51" s="123" t="s">
        <v>33</v>
      </c>
      <c r="BI51" s="123" t="s">
        <v>33</v>
      </c>
      <c r="BJ51" s="123" t="s">
        <v>33</v>
      </c>
      <c r="BK51" s="123" t="s">
        <v>33</v>
      </c>
    </row>
    <row r="52" spans="54:63" ht="24" customHeight="1">
      <c r="BB52" s="107" t="s">
        <v>737</v>
      </c>
      <c r="BE52" s="115" t="s">
        <v>206</v>
      </c>
      <c r="BF52" s="114">
        <v>3</v>
      </c>
      <c r="BG52" s="118" t="s">
        <v>51</v>
      </c>
      <c r="BH52" s="114"/>
      <c r="BI52" s="114"/>
      <c r="BJ52" s="114"/>
      <c r="BK52" s="123" t="s">
        <v>33</v>
      </c>
    </row>
    <row r="53" ht="24" customHeight="1">
      <c r="BB53" s="107" t="s">
        <v>738</v>
      </c>
    </row>
    <row r="54" spans="54:59" ht="24" customHeight="1">
      <c r="BB54" s="107" t="s">
        <v>739</v>
      </c>
      <c r="BF54" s="278"/>
      <c r="BG54" s="701"/>
    </row>
    <row r="55" spans="54:59" ht="24" customHeight="1">
      <c r="BB55" s="107" t="s">
        <v>740</v>
      </c>
      <c r="BF55" s="278"/>
      <c r="BG55" s="701"/>
    </row>
    <row r="56" ht="24" customHeight="1">
      <c r="BB56" s="107" t="s">
        <v>741</v>
      </c>
    </row>
    <row r="57" ht="24" customHeight="1">
      <c r="BB57" s="107" t="s">
        <v>742</v>
      </c>
    </row>
    <row r="58" ht="24" customHeight="1">
      <c r="BB58" s="107" t="s">
        <v>743</v>
      </c>
    </row>
    <row r="59" ht="24" customHeight="1">
      <c r="BB59" s="107" t="s">
        <v>744</v>
      </c>
    </row>
    <row r="60" ht="24" customHeight="1">
      <c r="BB60" s="107" t="s">
        <v>745</v>
      </c>
    </row>
    <row r="61" ht="24" customHeight="1">
      <c r="BB61" s="107" t="s">
        <v>746</v>
      </c>
    </row>
    <row r="62" ht="24" customHeight="1">
      <c r="BB62" s="107" t="s">
        <v>747</v>
      </c>
    </row>
    <row r="63" ht="24" customHeight="1">
      <c r="BB63" s="107" t="s">
        <v>748</v>
      </c>
    </row>
    <row r="64" ht="24" customHeight="1">
      <c r="BB64" s="107" t="s">
        <v>749</v>
      </c>
    </row>
    <row r="65" ht="24" customHeight="1">
      <c r="BB65" s="107" t="s">
        <v>750</v>
      </c>
    </row>
    <row r="66" ht="24" customHeight="1">
      <c r="BB66" s="107" t="s">
        <v>751</v>
      </c>
    </row>
    <row r="67" ht="24" customHeight="1">
      <c r="BB67" s="107" t="s">
        <v>752</v>
      </c>
    </row>
    <row r="68" ht="24" customHeight="1">
      <c r="BB68" s="107" t="s">
        <v>753</v>
      </c>
    </row>
    <row r="69" ht="24" customHeight="1">
      <c r="BB69" s="107" t="s">
        <v>754</v>
      </c>
    </row>
    <row r="70" ht="24" customHeight="1">
      <c r="BB70" s="107" t="s">
        <v>755</v>
      </c>
    </row>
    <row r="71" ht="24" customHeight="1">
      <c r="BB71" s="107" t="s">
        <v>756</v>
      </c>
    </row>
    <row r="72" ht="24" customHeight="1">
      <c r="BB72" s="107" t="s">
        <v>757</v>
      </c>
    </row>
    <row r="73" ht="24" customHeight="1">
      <c r="BB73" s="107" t="s">
        <v>758</v>
      </c>
    </row>
    <row r="74" ht="13.5">
      <c r="BB74" s="107" t="s">
        <v>759</v>
      </c>
    </row>
    <row r="75" ht="13.5">
      <c r="BB75" s="107" t="s">
        <v>760</v>
      </c>
    </row>
    <row r="76" ht="13.5">
      <c r="BB76" s="107" t="s">
        <v>761</v>
      </c>
    </row>
    <row r="77" ht="13.5">
      <c r="BB77" s="107" t="s">
        <v>762</v>
      </c>
    </row>
    <row r="78" ht="13.5">
      <c r="BB78" s="107" t="s">
        <v>763</v>
      </c>
    </row>
    <row r="79" ht="13.5">
      <c r="BB79" s="107" t="s">
        <v>764</v>
      </c>
    </row>
    <row r="80" ht="13.5">
      <c r="BB80" s="107" t="s">
        <v>765</v>
      </c>
    </row>
    <row r="81" ht="13.5">
      <c r="BB81" s="107" t="s">
        <v>766</v>
      </c>
    </row>
    <row r="82" ht="13.5">
      <c r="BB82" s="107" t="s">
        <v>767</v>
      </c>
    </row>
    <row r="83" ht="13.5">
      <c r="BB83" s="107" t="s">
        <v>768</v>
      </c>
    </row>
    <row r="84" ht="13.5">
      <c r="BB84" s="107" t="s">
        <v>769</v>
      </c>
    </row>
    <row r="85" ht="13.5">
      <c r="BB85" s="107" t="s">
        <v>770</v>
      </c>
    </row>
    <row r="86" ht="13.5">
      <c r="BB86" s="107" t="s">
        <v>771</v>
      </c>
    </row>
    <row r="87" ht="13.5">
      <c r="BB87" s="107" t="s">
        <v>772</v>
      </c>
    </row>
    <row r="88" ht="13.5">
      <c r="BB88" s="107" t="s">
        <v>773</v>
      </c>
    </row>
    <row r="89" ht="13.5">
      <c r="BB89" s="107" t="s">
        <v>774</v>
      </c>
    </row>
    <row r="90" ht="13.5">
      <c r="BB90" s="107" t="s">
        <v>775</v>
      </c>
    </row>
    <row r="91" ht="13.5">
      <c r="BB91" s="107" t="s">
        <v>776</v>
      </c>
    </row>
    <row r="92" ht="13.5">
      <c r="BB92" s="107" t="s">
        <v>777</v>
      </c>
    </row>
    <row r="93" ht="13.5">
      <c r="BB93" s="107" t="s">
        <v>778</v>
      </c>
    </row>
    <row r="94" ht="13.5">
      <c r="BB94" s="107" t="s">
        <v>779</v>
      </c>
    </row>
    <row r="95" ht="13.5">
      <c r="BB95" s="107" t="s">
        <v>780</v>
      </c>
    </row>
    <row r="96" ht="13.5">
      <c r="BB96" s="107" t="s">
        <v>781</v>
      </c>
    </row>
    <row r="97" ht="13.5">
      <c r="BB97" s="107" t="s">
        <v>782</v>
      </c>
    </row>
    <row r="98" ht="13.5">
      <c r="BB98" s="107" t="s">
        <v>783</v>
      </c>
    </row>
    <row r="99" ht="13.5">
      <c r="BB99" s="107" t="s">
        <v>784</v>
      </c>
    </row>
    <row r="100" ht="13.5">
      <c r="BB100" s="107" t="s">
        <v>785</v>
      </c>
    </row>
    <row r="101" ht="13.5">
      <c r="BB101" s="107" t="s">
        <v>786</v>
      </c>
    </row>
    <row r="102" ht="13.5">
      <c r="BB102" s="107" t="s">
        <v>787</v>
      </c>
    </row>
    <row r="103" ht="13.5">
      <c r="BB103" s="107" t="s">
        <v>788</v>
      </c>
    </row>
    <row r="104" ht="13.5">
      <c r="BB104" s="107" t="s">
        <v>789</v>
      </c>
    </row>
    <row r="105" ht="13.5">
      <c r="BB105" s="107" t="s">
        <v>790</v>
      </c>
    </row>
    <row r="106" ht="13.5">
      <c r="BB106" s="107" t="s">
        <v>791</v>
      </c>
    </row>
    <row r="107" ht="13.5">
      <c r="BB107" s="107" t="s">
        <v>792</v>
      </c>
    </row>
    <row r="108" ht="13.5">
      <c r="BB108" s="107" t="s">
        <v>793</v>
      </c>
    </row>
    <row r="109" ht="13.5">
      <c r="BB109" s="107" t="s">
        <v>794</v>
      </c>
    </row>
    <row r="110" ht="13.5">
      <c r="BB110" s="107" t="s">
        <v>795</v>
      </c>
    </row>
  </sheetData>
  <sheetProtection password="E856" sheet="1"/>
  <mergeCells count="13">
    <mergeCell ref="AB3:AL3"/>
    <mergeCell ref="AC6:AF6"/>
    <mergeCell ref="AI6:AL6"/>
    <mergeCell ref="AB4:AL4"/>
    <mergeCell ref="BG54:BG55"/>
    <mergeCell ref="AS8:AV8"/>
    <mergeCell ref="AY11:AY12"/>
    <mergeCell ref="AY13:AY14"/>
    <mergeCell ref="AZ11:AZ14"/>
    <mergeCell ref="S9:W9"/>
    <mergeCell ref="X9:AB9"/>
    <mergeCell ref="AC9:AG9"/>
    <mergeCell ref="AH9:AL9"/>
  </mergeCells>
  <dataValidations count="7">
    <dataValidation allowBlank="1" showInputMessage="1" showErrorMessage="1" imeMode="halfKatakana" sqref="AH9:AH10 S9:S10 X9:X10 AC9:AC10 AM9:AZ10 AS36:AW36 AW37:AW40"/>
    <dataValidation allowBlank="1" showInputMessage="1" showErrorMessage="1" imeMode="off" sqref="AN8:AS8"/>
    <dataValidation allowBlank="1" showInputMessage="1" showErrorMessage="1" imeMode="halfAlpha" sqref="AO11:AQ14 AN11:AN33 AS11:AS33 AT11:AX14 AY11:AZ11 AY13"/>
    <dataValidation type="list" allowBlank="1" showInputMessage="1" showErrorMessage="1" sqref="AE15:AE33 Z15:Z33 U15:U33 W15:X33 S15:S33 AB15:AC33 AG15:AH33 AL15:AL33 AJ15:AJ33">
      <formula1>$AR$14:$AR$113</formula1>
    </dataValidation>
    <dataValidation type="list" allowBlank="1" showInputMessage="1" showErrorMessage="1" sqref="AC11:AC14 S11:S14 X11:X14 AH11:AH14">
      <formula1>$BB$11:$BB$14</formula1>
    </dataValidation>
    <dataValidation type="list" allowBlank="1" showInputMessage="1" showErrorMessage="1" sqref="U11:U14 AE11:AE14 AB11:AB14 Z11:Z14 AJ11:AJ14">
      <formula1>$BB$11:$BB$70</formula1>
    </dataValidation>
    <dataValidation type="list" allowBlank="1" showInputMessage="1" showErrorMessage="1" sqref="W11:W14 AG11:AG14 AL11:AL14">
      <formula1>$BB$11:$BB$110</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3"/>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40"/>
  <sheetViews>
    <sheetView view="pageBreakPreview" zoomScale="85" zoomScaleNormal="55" zoomScaleSheetLayoutView="85" zoomScalePageLayoutView="0" workbookViewId="0" topLeftCell="A1">
      <selection activeCell="A13" sqref="A13:F13"/>
    </sheetView>
  </sheetViews>
  <sheetFormatPr defaultColWidth="9.00390625" defaultRowHeight="15"/>
  <cols>
    <col min="1" max="28" width="4.7109375" style="5" customWidth="1"/>
    <col min="29" max="16384" width="9.00390625" style="5" customWidth="1"/>
  </cols>
  <sheetData>
    <row r="1" spans="1:25" ht="32.25" customHeight="1" thickBot="1" thickTop="1">
      <c r="A1" s="731" t="s">
        <v>169</v>
      </c>
      <c r="B1" s="731"/>
      <c r="C1" s="731"/>
      <c r="D1" s="732"/>
      <c r="E1" s="733" t="str">
        <f>'様式 A-4（チーム情報・チームＰＲ）'!AV63</f>
        <v>2020年12月15日（火） ﾒｰﾙ送信のみ23：59まで　※同意書のみ郵送（当日消印有効）</v>
      </c>
      <c r="F1" s="734"/>
      <c r="G1" s="734"/>
      <c r="H1" s="734"/>
      <c r="I1" s="734"/>
      <c r="J1" s="734"/>
      <c r="K1" s="734"/>
      <c r="L1" s="734"/>
      <c r="M1" s="734"/>
      <c r="N1" s="734"/>
      <c r="O1" s="734"/>
      <c r="P1" s="734"/>
      <c r="Q1" s="734"/>
      <c r="R1" s="734"/>
      <c r="S1" s="734"/>
      <c r="T1" s="734"/>
      <c r="U1" s="734"/>
      <c r="V1" s="734"/>
      <c r="W1" s="734"/>
      <c r="X1" s="734"/>
      <c r="Y1" s="735"/>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525</v>
      </c>
      <c r="C3" s="2"/>
      <c r="D3" s="2"/>
      <c r="E3" s="2"/>
      <c r="F3" s="2"/>
      <c r="G3" s="2"/>
      <c r="H3" s="2"/>
      <c r="I3" s="2"/>
      <c r="J3" s="2"/>
      <c r="K3" s="2"/>
      <c r="L3" s="2"/>
      <c r="M3" s="2"/>
      <c r="N3" s="2"/>
      <c r="O3" s="2"/>
      <c r="P3" s="2"/>
      <c r="Q3" s="2"/>
      <c r="R3" s="2"/>
      <c r="S3" s="2"/>
      <c r="T3" s="2"/>
      <c r="U3" s="2"/>
      <c r="V3" s="2"/>
      <c r="W3" s="2"/>
      <c r="X3" s="2"/>
      <c r="Y3" s="2"/>
    </row>
    <row r="4" spans="1:25" ht="24" customHeight="1">
      <c r="A4" s="2"/>
      <c r="B4" s="2" t="s">
        <v>8</v>
      </c>
      <c r="C4" s="2"/>
      <c r="D4" s="2"/>
      <c r="E4" s="2"/>
      <c r="F4" s="2"/>
      <c r="G4" s="2"/>
      <c r="H4" s="2"/>
      <c r="I4" s="2"/>
      <c r="J4" s="2"/>
      <c r="K4" s="2"/>
      <c r="L4" s="2"/>
      <c r="M4" s="2"/>
      <c r="N4" s="2"/>
      <c r="O4" s="2"/>
      <c r="P4" s="2"/>
      <c r="Q4" s="2"/>
      <c r="R4" s="2"/>
      <c r="S4" s="2"/>
      <c r="T4" s="2"/>
      <c r="U4" s="2"/>
      <c r="V4" s="2"/>
      <c r="W4" s="2"/>
      <c r="X4" s="2"/>
      <c r="Y4" s="2"/>
    </row>
    <row r="5" spans="1:25" ht="24" customHeight="1">
      <c r="A5" s="2"/>
      <c r="B5" s="157" t="s">
        <v>526</v>
      </c>
      <c r="C5" s="2" t="s">
        <v>527</v>
      </c>
      <c r="D5" s="2"/>
      <c r="E5" s="2"/>
      <c r="F5" s="2"/>
      <c r="G5" s="2"/>
      <c r="H5" s="2"/>
      <c r="I5" s="2"/>
      <c r="J5" s="2"/>
      <c r="K5" s="2"/>
      <c r="L5" s="2"/>
      <c r="M5" s="2"/>
      <c r="N5" s="2"/>
      <c r="O5" s="2"/>
      <c r="P5" s="2"/>
      <c r="Q5" s="2"/>
      <c r="R5" s="2"/>
      <c r="S5" s="2"/>
      <c r="T5" s="2"/>
      <c r="U5" s="2"/>
      <c r="V5" s="2"/>
      <c r="W5" s="2"/>
      <c r="X5" s="2"/>
      <c r="Y5" s="2"/>
    </row>
    <row r="6" spans="1:25" ht="24" customHeight="1">
      <c r="A6" s="2"/>
      <c r="B6" s="157" t="s">
        <v>212</v>
      </c>
      <c r="C6" s="2" t="s">
        <v>528</v>
      </c>
      <c r="D6" s="2"/>
      <c r="E6" s="2"/>
      <c r="F6" s="2"/>
      <c r="G6" s="2"/>
      <c r="H6" s="2"/>
      <c r="I6" s="2"/>
      <c r="J6" s="2"/>
      <c r="K6" s="2"/>
      <c r="L6" s="2"/>
      <c r="M6" s="2"/>
      <c r="N6" s="2"/>
      <c r="O6" s="2"/>
      <c r="P6" s="2"/>
      <c r="Q6" s="2"/>
      <c r="R6" s="2"/>
      <c r="S6" s="2"/>
      <c r="T6" s="2"/>
      <c r="U6" s="2"/>
      <c r="V6" s="2"/>
      <c r="W6" s="2"/>
      <c r="X6" s="2"/>
      <c r="Y6" s="2"/>
    </row>
    <row r="7" spans="1:25" ht="24" customHeight="1">
      <c r="A7" s="2"/>
      <c r="B7" s="157" t="s">
        <v>213</v>
      </c>
      <c r="C7" s="2" t="s">
        <v>529</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748" t="s">
        <v>181</v>
      </c>
      <c r="B10" s="748"/>
      <c r="C10" s="748"/>
      <c r="D10" s="748"/>
      <c r="E10" s="748"/>
      <c r="F10" s="748"/>
      <c r="G10" s="748"/>
      <c r="H10" s="748"/>
      <c r="I10" s="748"/>
      <c r="J10" s="748"/>
      <c r="K10" s="748"/>
      <c r="L10" s="748"/>
      <c r="M10" s="748"/>
      <c r="N10" s="748"/>
      <c r="O10" s="748"/>
      <c r="P10" s="748"/>
      <c r="Q10" s="748"/>
      <c r="R10" s="748"/>
      <c r="S10" s="748"/>
      <c r="T10" s="748"/>
      <c r="U10" s="748"/>
      <c r="V10" s="748"/>
      <c r="W10" s="748"/>
      <c r="X10" s="748"/>
      <c r="Y10" s="748"/>
    </row>
    <row r="11" spans="1:25" ht="36" customHeight="1">
      <c r="A11" s="742"/>
      <c r="B11" s="743"/>
      <c r="C11" s="743"/>
      <c r="D11" s="750"/>
      <c r="E11" s="742"/>
      <c r="F11" s="743"/>
      <c r="G11" s="743"/>
      <c r="H11" s="751"/>
      <c r="I11" s="742"/>
      <c r="J11" s="743"/>
      <c r="K11" s="744"/>
      <c r="L11" s="744"/>
      <c r="M11" s="744"/>
      <c r="N11" s="744"/>
      <c r="O11" s="744"/>
      <c r="P11" s="744"/>
      <c r="Q11" s="744"/>
      <c r="R11" s="744"/>
      <c r="S11" s="744"/>
      <c r="T11" s="745"/>
      <c r="U11" s="156" t="s">
        <v>180</v>
      </c>
      <c r="V11" s="729"/>
      <c r="W11" s="729"/>
      <c r="X11" s="729"/>
      <c r="Y11" s="730"/>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746" t="s">
        <v>183</v>
      </c>
      <c r="B13" s="746"/>
      <c r="C13" s="746"/>
      <c r="D13" s="746"/>
      <c r="E13" s="746"/>
      <c r="F13" s="746"/>
      <c r="H13" s="749" t="str">
        <f>'様式 A-4（チーム情報・チームＰＲ）'!$AV$50</f>
        <v>第12回全日本学生ライフセービング・プール競技選手権大会兼ジャパンオープン</v>
      </c>
      <c r="I13" s="749"/>
      <c r="J13" s="749"/>
      <c r="K13" s="749"/>
      <c r="L13" s="749"/>
      <c r="M13" s="749"/>
      <c r="N13" s="749"/>
      <c r="O13" s="749"/>
      <c r="P13" s="749"/>
      <c r="Q13" s="749"/>
      <c r="R13" s="749"/>
      <c r="S13" s="749"/>
      <c r="T13" s="749"/>
      <c r="U13" s="749"/>
      <c r="V13" s="6"/>
      <c r="W13" s="736">
        <f>IF('JLA事務局用　※触らないで下さい'!$A$6="","",'JLA事務局用　※触らないで下さい'!$A$6)</f>
      </c>
      <c r="X13" s="737"/>
      <c r="Y13" s="738"/>
    </row>
    <row r="14" spans="1:25" ht="24" customHeight="1">
      <c r="A14" s="6"/>
      <c r="B14" s="6"/>
      <c r="C14" s="6"/>
      <c r="D14" s="6"/>
      <c r="E14" s="6"/>
      <c r="F14" s="6"/>
      <c r="G14" s="6"/>
      <c r="H14" s="6"/>
      <c r="I14" s="6"/>
      <c r="J14" s="6"/>
      <c r="K14" s="6"/>
      <c r="L14" s="6"/>
      <c r="M14" s="6"/>
      <c r="N14" s="6"/>
      <c r="O14" s="6"/>
      <c r="P14" s="6"/>
      <c r="Q14" s="6"/>
      <c r="R14" s="6"/>
      <c r="S14" s="6"/>
      <c r="T14" s="6"/>
      <c r="U14" s="6"/>
      <c r="V14" s="6"/>
      <c r="W14" s="739"/>
      <c r="X14" s="740"/>
      <c r="Y14" s="741"/>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747" t="s">
        <v>9</v>
      </c>
      <c r="B16" s="747"/>
      <c r="C16" s="747"/>
      <c r="D16" s="747"/>
      <c r="E16" s="747"/>
      <c r="F16" s="747"/>
      <c r="G16" s="747"/>
      <c r="H16" s="747"/>
      <c r="I16" s="747"/>
      <c r="J16" s="747"/>
      <c r="K16" s="747"/>
      <c r="L16" s="747"/>
      <c r="M16" s="747"/>
      <c r="N16" s="747"/>
      <c r="O16" s="747"/>
      <c r="P16" s="747"/>
      <c r="Q16" s="747"/>
      <c r="R16" s="747"/>
      <c r="S16" s="747"/>
      <c r="T16" s="747"/>
      <c r="U16" s="747"/>
      <c r="V16" s="747"/>
      <c r="W16" s="747"/>
      <c r="X16" s="747"/>
      <c r="Y16" s="747"/>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106" t="s">
        <v>179</v>
      </c>
      <c r="B18" s="728" t="s">
        <v>530</v>
      </c>
      <c r="C18" s="728"/>
      <c r="D18" s="728"/>
      <c r="E18" s="728"/>
      <c r="F18" s="728"/>
      <c r="G18" s="728"/>
      <c r="H18" s="728"/>
      <c r="I18" s="728"/>
      <c r="J18" s="728"/>
      <c r="K18" s="728"/>
      <c r="L18" s="728"/>
      <c r="M18" s="728"/>
      <c r="N18" s="728"/>
      <c r="O18" s="728"/>
      <c r="P18" s="728"/>
      <c r="Q18" s="728"/>
      <c r="R18" s="728"/>
      <c r="S18" s="728"/>
      <c r="T18" s="728"/>
      <c r="U18" s="728"/>
      <c r="V18" s="728"/>
      <c r="W18" s="728"/>
      <c r="X18" s="728"/>
      <c r="Y18" s="728"/>
    </row>
    <row r="19" spans="1:25" ht="48" customHeight="1">
      <c r="A19" s="106" t="s">
        <v>62</v>
      </c>
      <c r="B19" s="728" t="s">
        <v>531</v>
      </c>
      <c r="C19" s="728"/>
      <c r="D19" s="728"/>
      <c r="E19" s="728"/>
      <c r="F19" s="728"/>
      <c r="G19" s="728"/>
      <c r="H19" s="728"/>
      <c r="I19" s="728"/>
      <c r="J19" s="728"/>
      <c r="K19" s="728"/>
      <c r="L19" s="728"/>
      <c r="M19" s="728"/>
      <c r="N19" s="728"/>
      <c r="O19" s="728"/>
      <c r="P19" s="728"/>
      <c r="Q19" s="728"/>
      <c r="R19" s="728"/>
      <c r="S19" s="728"/>
      <c r="T19" s="728"/>
      <c r="U19" s="728"/>
      <c r="V19" s="728"/>
      <c r="W19" s="728"/>
      <c r="X19" s="728"/>
      <c r="Y19" s="728"/>
    </row>
    <row r="20" spans="1:25" ht="48" customHeight="1">
      <c r="A20" s="106" t="s">
        <v>60</v>
      </c>
      <c r="B20" s="728" t="s">
        <v>532</v>
      </c>
      <c r="C20" s="728"/>
      <c r="D20" s="728"/>
      <c r="E20" s="728"/>
      <c r="F20" s="728"/>
      <c r="G20" s="728"/>
      <c r="H20" s="728"/>
      <c r="I20" s="728"/>
      <c r="J20" s="728"/>
      <c r="K20" s="728"/>
      <c r="L20" s="728"/>
      <c r="M20" s="728"/>
      <c r="N20" s="728"/>
      <c r="O20" s="728"/>
      <c r="P20" s="728"/>
      <c r="Q20" s="728"/>
      <c r="R20" s="728"/>
      <c r="S20" s="728"/>
      <c r="T20" s="728"/>
      <c r="U20" s="728"/>
      <c r="V20" s="728"/>
      <c r="W20" s="728"/>
      <c r="X20" s="728"/>
      <c r="Y20" s="728"/>
    </row>
    <row r="21" spans="1:25" ht="96.75" customHeight="1">
      <c r="A21" s="106" t="s">
        <v>175</v>
      </c>
      <c r="B21" s="719" t="s">
        <v>533</v>
      </c>
      <c r="C21" s="719"/>
      <c r="D21" s="719"/>
      <c r="E21" s="719"/>
      <c r="F21" s="719"/>
      <c r="G21" s="719"/>
      <c r="H21" s="719"/>
      <c r="I21" s="719"/>
      <c r="J21" s="719"/>
      <c r="K21" s="719"/>
      <c r="L21" s="719"/>
      <c r="M21" s="719"/>
      <c r="N21" s="719"/>
      <c r="O21" s="719"/>
      <c r="P21" s="719"/>
      <c r="Q21" s="719"/>
      <c r="R21" s="719"/>
      <c r="S21" s="719"/>
      <c r="T21" s="719"/>
      <c r="U21" s="719"/>
      <c r="V21" s="719"/>
      <c r="W21" s="719"/>
      <c r="X21" s="719"/>
      <c r="Y21" s="719"/>
    </row>
    <row r="22" spans="1:25" ht="48" customHeight="1">
      <c r="A22" s="106" t="s">
        <v>176</v>
      </c>
      <c r="B22" s="728" t="s">
        <v>534</v>
      </c>
      <c r="C22" s="728"/>
      <c r="D22" s="728"/>
      <c r="E22" s="728"/>
      <c r="F22" s="728"/>
      <c r="G22" s="728"/>
      <c r="H22" s="728"/>
      <c r="I22" s="728"/>
      <c r="J22" s="728"/>
      <c r="K22" s="728"/>
      <c r="L22" s="728"/>
      <c r="M22" s="728"/>
      <c r="N22" s="728"/>
      <c r="O22" s="728"/>
      <c r="P22" s="728"/>
      <c r="Q22" s="728"/>
      <c r="R22" s="728"/>
      <c r="S22" s="728"/>
      <c r="T22" s="728"/>
      <c r="U22" s="728"/>
      <c r="V22" s="728"/>
      <c r="W22" s="728"/>
      <c r="X22" s="728"/>
      <c r="Y22" s="728"/>
    </row>
    <row r="23" spans="1:25" ht="48" customHeight="1">
      <c r="A23" s="106" t="s">
        <v>177</v>
      </c>
      <c r="B23" s="728" t="s">
        <v>535</v>
      </c>
      <c r="C23" s="728"/>
      <c r="D23" s="728"/>
      <c r="E23" s="728"/>
      <c r="F23" s="728"/>
      <c r="G23" s="728"/>
      <c r="H23" s="728"/>
      <c r="I23" s="728"/>
      <c r="J23" s="728"/>
      <c r="K23" s="728"/>
      <c r="L23" s="728"/>
      <c r="M23" s="728"/>
      <c r="N23" s="728"/>
      <c r="O23" s="728"/>
      <c r="P23" s="728"/>
      <c r="Q23" s="728"/>
      <c r="R23" s="728"/>
      <c r="S23" s="728"/>
      <c r="T23" s="728"/>
      <c r="U23" s="728"/>
      <c r="V23" s="728"/>
      <c r="W23" s="728"/>
      <c r="X23" s="728"/>
      <c r="Y23" s="728"/>
    </row>
    <row r="24" spans="1:25" ht="62.25" customHeight="1">
      <c r="A24" s="106" t="s">
        <v>178</v>
      </c>
      <c r="B24" s="728" t="s">
        <v>536</v>
      </c>
      <c r="C24" s="728"/>
      <c r="D24" s="728"/>
      <c r="E24" s="728"/>
      <c r="F24" s="728"/>
      <c r="G24" s="728"/>
      <c r="H24" s="728"/>
      <c r="I24" s="728"/>
      <c r="J24" s="728"/>
      <c r="K24" s="728"/>
      <c r="L24" s="728"/>
      <c r="M24" s="728"/>
      <c r="N24" s="728"/>
      <c r="O24" s="728"/>
      <c r="P24" s="728"/>
      <c r="Q24" s="728"/>
      <c r="R24" s="728"/>
      <c r="S24" s="728"/>
      <c r="T24" s="728"/>
      <c r="U24" s="728"/>
      <c r="V24" s="728"/>
      <c r="W24" s="728"/>
      <c r="X24" s="728"/>
      <c r="Y24" s="728"/>
    </row>
    <row r="25" spans="1:25" ht="62.25" customHeight="1">
      <c r="A25" s="194" t="s">
        <v>537</v>
      </c>
      <c r="B25" s="753" t="s">
        <v>538</v>
      </c>
      <c r="C25" s="753"/>
      <c r="D25" s="753"/>
      <c r="E25" s="753"/>
      <c r="F25" s="753"/>
      <c r="G25" s="753"/>
      <c r="H25" s="753"/>
      <c r="I25" s="753"/>
      <c r="J25" s="753"/>
      <c r="K25" s="753"/>
      <c r="L25" s="753"/>
      <c r="M25" s="753"/>
      <c r="N25" s="753"/>
      <c r="O25" s="753"/>
      <c r="P25" s="753"/>
      <c r="Q25" s="753"/>
      <c r="R25" s="753"/>
      <c r="S25" s="753"/>
      <c r="T25" s="753"/>
      <c r="U25" s="753"/>
      <c r="V25" s="753"/>
      <c r="W25" s="753"/>
      <c r="X25" s="753"/>
      <c r="Y25" s="753"/>
    </row>
    <row r="26" ht="24" customHeight="1"/>
    <row r="27" spans="1:25" ht="36" customHeight="1">
      <c r="A27" s="752" t="s">
        <v>539</v>
      </c>
      <c r="B27" s="752"/>
      <c r="C27" s="752"/>
      <c r="D27" s="752"/>
      <c r="E27" s="752"/>
      <c r="F27" s="752"/>
      <c r="G27" s="752"/>
      <c r="H27" s="752"/>
      <c r="I27" s="752"/>
      <c r="J27" s="752"/>
      <c r="K27" s="752"/>
      <c r="L27" s="752"/>
      <c r="M27" s="752"/>
      <c r="N27" s="752"/>
      <c r="O27" s="752"/>
      <c r="P27" s="752"/>
      <c r="Q27" s="752"/>
      <c r="R27" s="752"/>
      <c r="S27" s="752"/>
      <c r="T27" s="752"/>
      <c r="U27" s="752"/>
      <c r="V27" s="752"/>
      <c r="W27" s="752"/>
      <c r="X27" s="752"/>
      <c r="Y27" s="752"/>
    </row>
    <row r="28" spans="3:25" ht="24" customHeight="1">
      <c r="C28" s="11"/>
      <c r="D28" s="12"/>
      <c r="E28" s="12"/>
      <c r="F28" s="12"/>
      <c r="G28" s="12"/>
      <c r="H28" s="12"/>
      <c r="I28" s="12"/>
      <c r="J28" s="11"/>
      <c r="K28" s="11"/>
      <c r="L28" s="11"/>
      <c r="M28" s="11"/>
      <c r="N28" s="760" t="s">
        <v>185</v>
      </c>
      <c r="O28" s="760"/>
      <c r="P28" s="722"/>
      <c r="Q28" s="722"/>
      <c r="R28" s="722"/>
      <c r="S28" s="120" t="s">
        <v>186</v>
      </c>
      <c r="T28" s="722"/>
      <c r="U28" s="722"/>
      <c r="V28" s="120" t="s">
        <v>187</v>
      </c>
      <c r="W28" s="722"/>
      <c r="X28" s="722"/>
      <c r="Y28" s="120" t="s">
        <v>188</v>
      </c>
    </row>
    <row r="29" spans="3:23" ht="12" customHeight="1">
      <c r="C29" s="11"/>
      <c r="D29" s="12"/>
      <c r="E29" s="12"/>
      <c r="F29" s="12"/>
      <c r="G29" s="12"/>
      <c r="H29" s="12"/>
      <c r="I29" s="12"/>
      <c r="J29" s="11"/>
      <c r="K29" s="11"/>
      <c r="L29" s="11"/>
      <c r="M29" s="11"/>
      <c r="N29" s="11"/>
      <c r="O29" s="11"/>
      <c r="P29" s="11"/>
      <c r="Q29" s="11"/>
      <c r="R29" s="11"/>
      <c r="S29" s="11"/>
      <c r="T29" s="11"/>
      <c r="U29" s="11"/>
      <c r="V29" s="11"/>
      <c r="W29" s="11"/>
    </row>
    <row r="30" spans="1:25" ht="36" customHeight="1">
      <c r="A30" s="754" t="s">
        <v>10</v>
      </c>
      <c r="B30" s="755"/>
      <c r="C30" s="758">
        <f>IF('様式 A-4（チーム情報・チームＰＲ）'!$D$7="","",'様式 A-4（チーム情報・チームＰＲ）'!$D$7)</f>
      </c>
      <c r="D30" s="758"/>
      <c r="E30" s="758"/>
      <c r="F30" s="758"/>
      <c r="G30" s="758"/>
      <c r="H30" s="758"/>
      <c r="I30" s="758"/>
      <c r="J30" s="758"/>
      <c r="K30" s="758"/>
      <c r="L30" s="758"/>
      <c r="M30" s="758"/>
      <c r="N30" s="758"/>
      <c r="O30" s="758"/>
      <c r="P30" s="758"/>
      <c r="Q30" s="758"/>
      <c r="R30" s="758"/>
      <c r="S30" s="758"/>
      <c r="T30" s="758"/>
      <c r="U30" s="758"/>
      <c r="V30" s="758"/>
      <c r="W30" s="758"/>
      <c r="X30" s="758"/>
      <c r="Y30" s="759"/>
    </row>
    <row r="31" spans="1:25" ht="36" customHeight="1">
      <c r="A31" s="756"/>
      <c r="B31" s="757"/>
      <c r="C31" s="758">
        <f>IF('様式 A-4（チーム情報・チームＰＲ）'!$D$8="","",'様式 A-4（チーム情報・チームＰＲ）'!$D$8)</f>
      </c>
      <c r="D31" s="758"/>
      <c r="E31" s="758"/>
      <c r="F31" s="758"/>
      <c r="G31" s="758"/>
      <c r="H31" s="758"/>
      <c r="I31" s="758"/>
      <c r="J31" s="758"/>
      <c r="K31" s="758"/>
      <c r="L31" s="758"/>
      <c r="M31" s="758"/>
      <c r="N31" s="758"/>
      <c r="O31" s="758"/>
      <c r="P31" s="758"/>
      <c r="Q31" s="758"/>
      <c r="R31" s="758"/>
      <c r="S31" s="758"/>
      <c r="T31" s="758"/>
      <c r="U31" s="758"/>
      <c r="V31" s="758"/>
      <c r="W31" s="758"/>
      <c r="X31" s="758"/>
      <c r="Y31" s="759"/>
    </row>
    <row r="32" spans="1:25" ht="36" customHeight="1">
      <c r="A32" s="715" t="s">
        <v>540</v>
      </c>
      <c r="B32" s="716"/>
      <c r="C32" s="720"/>
      <c r="D32" s="720"/>
      <c r="E32" s="720"/>
      <c r="F32" s="720"/>
      <c r="G32" s="720"/>
      <c r="H32" s="720"/>
      <c r="I32" s="720"/>
      <c r="J32" s="720"/>
      <c r="K32" s="720"/>
      <c r="L32" s="720"/>
      <c r="M32" s="721" t="s">
        <v>11</v>
      </c>
      <c r="N32" s="721"/>
      <c r="O32" s="717" t="s">
        <v>543</v>
      </c>
      <c r="P32" s="718"/>
      <c r="Q32" s="718"/>
      <c r="R32" s="718"/>
      <c r="S32" s="718"/>
      <c r="T32" s="718"/>
      <c r="U32" s="718"/>
      <c r="V32" s="718"/>
      <c r="W32" s="718"/>
      <c r="X32" s="718"/>
      <c r="Y32" s="718"/>
    </row>
    <row r="33" spans="1:25" ht="36" customHeight="1">
      <c r="A33" s="715" t="s">
        <v>541</v>
      </c>
      <c r="B33" s="716"/>
      <c r="C33" s="9" t="s">
        <v>15</v>
      </c>
      <c r="D33" s="761"/>
      <c r="E33" s="723"/>
      <c r="F33" s="723"/>
      <c r="G33" s="723"/>
      <c r="H33" s="723"/>
      <c r="I33" s="723"/>
      <c r="J33" s="723"/>
      <c r="K33" s="723"/>
      <c r="L33" s="723"/>
      <c r="M33" s="723"/>
      <c r="N33" s="723"/>
      <c r="O33" s="723"/>
      <c r="P33" s="723"/>
      <c r="Q33" s="723"/>
      <c r="R33" s="723"/>
      <c r="S33" s="723"/>
      <c r="T33" s="723"/>
      <c r="U33" s="723"/>
      <c r="V33" s="723"/>
      <c r="W33" s="723"/>
      <c r="X33" s="723"/>
      <c r="Y33" s="724"/>
    </row>
    <row r="34" spans="1:25" ht="36" customHeight="1">
      <c r="A34" s="715" t="s">
        <v>542</v>
      </c>
      <c r="B34" s="716"/>
      <c r="C34" s="720"/>
      <c r="D34" s="720"/>
      <c r="E34" s="720"/>
      <c r="F34" s="720"/>
      <c r="G34" s="720"/>
      <c r="H34" s="720"/>
      <c r="I34" s="720"/>
      <c r="J34" s="720"/>
      <c r="K34" s="720"/>
      <c r="L34" s="721"/>
      <c r="M34" s="725" t="s">
        <v>23</v>
      </c>
      <c r="N34" s="726"/>
      <c r="O34" s="727"/>
      <c r="P34" s="720"/>
      <c r="Q34" s="720"/>
      <c r="R34" s="720"/>
      <c r="S34" s="7" t="s">
        <v>12</v>
      </c>
      <c r="T34" s="720"/>
      <c r="U34" s="720"/>
      <c r="V34" s="7" t="s">
        <v>13</v>
      </c>
      <c r="W34" s="720"/>
      <c r="X34" s="720"/>
      <c r="Y34" s="8" t="s">
        <v>14</v>
      </c>
    </row>
    <row r="35" ht="24" customHeight="1"/>
    <row r="36" ht="24" customHeight="1"/>
    <row r="37" spans="3:23" ht="24" customHeight="1">
      <c r="C37" s="11"/>
      <c r="D37" s="12"/>
      <c r="E37" s="12"/>
      <c r="F37" s="12"/>
      <c r="G37" s="12"/>
      <c r="H37" s="12"/>
      <c r="I37" s="12"/>
      <c r="J37" s="11"/>
      <c r="K37" s="11"/>
      <c r="L37" s="11"/>
      <c r="M37" s="11"/>
      <c r="N37" s="11"/>
      <c r="O37" s="11"/>
      <c r="P37" s="11"/>
      <c r="Q37" s="11"/>
      <c r="R37" s="11"/>
      <c r="S37" s="11"/>
      <c r="T37" s="11"/>
      <c r="U37" s="11"/>
      <c r="V37" s="11"/>
      <c r="W37" s="11"/>
    </row>
    <row r="38" spans="1:25" ht="24"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24"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24"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E856" sheet="1"/>
  <mergeCells count="43">
    <mergeCell ref="W34:X34"/>
    <mergeCell ref="T34:U34"/>
    <mergeCell ref="B19:Y19"/>
    <mergeCell ref="P34:R34"/>
    <mergeCell ref="N28:O28"/>
    <mergeCell ref="C30:Y30"/>
    <mergeCell ref="D33:F33"/>
    <mergeCell ref="A33:B33"/>
    <mergeCell ref="B22:Y22"/>
    <mergeCell ref="B20:Y20"/>
    <mergeCell ref="A32:B32"/>
    <mergeCell ref="P28:R28"/>
    <mergeCell ref="B24:Y24"/>
    <mergeCell ref="B25:Y25"/>
    <mergeCell ref="A30:B31"/>
    <mergeCell ref="C31:Y31"/>
    <mergeCell ref="A16:Y16"/>
    <mergeCell ref="A10:Y10"/>
    <mergeCell ref="H13:U13"/>
    <mergeCell ref="A11:B11"/>
    <mergeCell ref="C11:D11"/>
    <mergeCell ref="E11:F11"/>
    <mergeCell ref="G11:H11"/>
    <mergeCell ref="B18:Y18"/>
    <mergeCell ref="V11:Y11"/>
    <mergeCell ref="T28:U28"/>
    <mergeCell ref="B23:Y23"/>
    <mergeCell ref="A1:D1"/>
    <mergeCell ref="E1:Y1"/>
    <mergeCell ref="W13:Y14"/>
    <mergeCell ref="I11:J11"/>
    <mergeCell ref="K11:T11"/>
    <mergeCell ref="A13:F13"/>
    <mergeCell ref="A34:B34"/>
    <mergeCell ref="O32:Y32"/>
    <mergeCell ref="B21:Y21"/>
    <mergeCell ref="C34:L34"/>
    <mergeCell ref="M32:N32"/>
    <mergeCell ref="W28:X28"/>
    <mergeCell ref="G33:Y33"/>
    <mergeCell ref="M34:O34"/>
    <mergeCell ref="A27:Y27"/>
    <mergeCell ref="C32:L32"/>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8"/>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ET10"/>
  <sheetViews>
    <sheetView zoomScale="40" zoomScaleNormal="40" zoomScalePageLayoutView="0" workbookViewId="0" topLeftCell="A1">
      <selection activeCell="A1" sqref="A1"/>
    </sheetView>
  </sheetViews>
  <sheetFormatPr defaultColWidth="9.00390625" defaultRowHeight="15"/>
  <cols>
    <col min="1" max="1" width="10.7109375" style="1" customWidth="1"/>
    <col min="2" max="3" width="40.7109375" style="1" customWidth="1"/>
    <col min="4" max="6" width="16.7109375" style="1" customWidth="1"/>
    <col min="7" max="11" width="10.7109375" style="1" customWidth="1"/>
    <col min="12" max="13" width="10.7109375" style="183" customWidth="1"/>
    <col min="14" max="70" width="10.7109375" style="1" customWidth="1"/>
    <col min="71" max="78" width="10.7109375" style="377" customWidth="1"/>
    <col min="79" max="129" width="10.7109375" style="1" customWidth="1"/>
    <col min="130" max="130" width="9.00390625" style="1" customWidth="1"/>
    <col min="131" max="139" width="9.7109375" style="1" customWidth="1"/>
    <col min="140" max="16384" width="9.00390625" style="1" customWidth="1"/>
  </cols>
  <sheetData>
    <row r="1" spans="1:125" ht="20.25" customHeight="1">
      <c r="A1" s="3" t="s">
        <v>477</v>
      </c>
      <c r="B1" s="3" t="s">
        <v>478</v>
      </c>
      <c r="C1" s="3" t="s">
        <v>479</v>
      </c>
      <c r="D1" s="3" t="s">
        <v>480</v>
      </c>
      <c r="E1" s="3" t="s">
        <v>481</v>
      </c>
      <c r="F1" s="3" t="s">
        <v>482</v>
      </c>
      <c r="G1" s="3" t="s">
        <v>483</v>
      </c>
      <c r="H1" s="3" t="s">
        <v>484</v>
      </c>
      <c r="I1" s="3" t="s">
        <v>485</v>
      </c>
      <c r="J1" s="3" t="s">
        <v>486</v>
      </c>
      <c r="K1" s="3" t="s">
        <v>487</v>
      </c>
      <c r="L1" s="3" t="s">
        <v>488</v>
      </c>
      <c r="M1" s="3" t="s">
        <v>489</v>
      </c>
      <c r="N1" s="3" t="s">
        <v>490</v>
      </c>
      <c r="O1" s="3" t="s">
        <v>491</v>
      </c>
      <c r="P1" s="3" t="s">
        <v>492</v>
      </c>
      <c r="Q1" s="3" t="s">
        <v>493</v>
      </c>
      <c r="R1" s="3" t="s">
        <v>494</v>
      </c>
      <c r="S1" s="3" t="s">
        <v>495</v>
      </c>
      <c r="T1" s="3" t="s">
        <v>496</v>
      </c>
      <c r="U1" s="3" t="s">
        <v>497</v>
      </c>
      <c r="V1" s="3" t="s">
        <v>498</v>
      </c>
      <c r="W1" s="3" t="s">
        <v>499</v>
      </c>
      <c r="X1" s="3" t="s">
        <v>500</v>
      </c>
      <c r="Y1" s="3" t="s">
        <v>501</v>
      </c>
      <c r="Z1" s="3" t="s">
        <v>502</v>
      </c>
      <c r="AA1" s="3" t="s">
        <v>503</v>
      </c>
      <c r="AB1" s="3" t="s">
        <v>504</v>
      </c>
      <c r="AC1" s="3" t="s">
        <v>505</v>
      </c>
      <c r="AD1" s="3" t="s">
        <v>506</v>
      </c>
      <c r="AE1" s="3" t="s">
        <v>507</v>
      </c>
      <c r="AF1" s="3" t="s">
        <v>508</v>
      </c>
      <c r="AG1" s="3" t="s">
        <v>509</v>
      </c>
      <c r="AH1" s="3" t="s">
        <v>510</v>
      </c>
      <c r="AI1" s="3" t="s">
        <v>511</v>
      </c>
      <c r="AJ1" s="3" t="s">
        <v>512</v>
      </c>
      <c r="AK1" s="3" t="s">
        <v>513</v>
      </c>
      <c r="AL1" s="3" t="s">
        <v>514</v>
      </c>
      <c r="AM1" s="3" t="s">
        <v>515</v>
      </c>
      <c r="AN1" s="3"/>
      <c r="AO1" s="3"/>
      <c r="AP1" s="3"/>
      <c r="AQ1" s="3"/>
      <c r="AR1" s="3"/>
      <c r="AS1" s="3"/>
      <c r="AT1" s="3"/>
      <c r="AU1" s="3"/>
      <c r="AV1" s="3"/>
      <c r="AW1" s="3"/>
      <c r="AX1" s="3" t="s">
        <v>516</v>
      </c>
      <c r="AY1" s="3"/>
      <c r="AZ1" s="3"/>
      <c r="BA1" s="3"/>
      <c r="BB1" s="3"/>
      <c r="BC1" s="3"/>
      <c r="BD1" s="3"/>
      <c r="BE1" s="3"/>
      <c r="BF1" s="3"/>
      <c r="BG1" s="3" t="s">
        <v>517</v>
      </c>
      <c r="BH1" s="3" t="s">
        <v>518</v>
      </c>
      <c r="BI1" s="3" t="s">
        <v>519</v>
      </c>
      <c r="BJ1" s="3" t="s">
        <v>520</v>
      </c>
      <c r="BK1" s="3" t="s">
        <v>521</v>
      </c>
      <c r="BL1" s="3" t="s">
        <v>522</v>
      </c>
      <c r="BM1" s="3" t="s">
        <v>517</v>
      </c>
      <c r="BN1" s="3" t="s">
        <v>518</v>
      </c>
      <c r="BO1" s="3" t="s">
        <v>519</v>
      </c>
      <c r="BP1" s="3" t="s">
        <v>520</v>
      </c>
      <c r="BQ1" s="3" t="s">
        <v>521</v>
      </c>
      <c r="BR1" s="3" t="s">
        <v>522</v>
      </c>
      <c r="BS1" s="378"/>
      <c r="BT1" s="378"/>
      <c r="BU1" s="378"/>
      <c r="BV1" s="378"/>
      <c r="BW1" s="378"/>
      <c r="BX1" s="378"/>
      <c r="BY1" s="378"/>
      <c r="BZ1" s="378"/>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row>
    <row r="2" spans="1:125" s="69" customFormat="1" ht="20.25" customHeight="1">
      <c r="A2" s="70" t="s">
        <v>211</v>
      </c>
      <c r="B2" s="70" t="s">
        <v>46</v>
      </c>
      <c r="C2" s="70" t="s">
        <v>46</v>
      </c>
      <c r="D2" s="70" t="s">
        <v>47</v>
      </c>
      <c r="E2" s="70" t="s">
        <v>47</v>
      </c>
      <c r="F2" s="70" t="s">
        <v>48</v>
      </c>
      <c r="G2" s="70" t="s">
        <v>49</v>
      </c>
      <c r="H2" s="70" t="s">
        <v>49</v>
      </c>
      <c r="I2" s="70" t="s">
        <v>49</v>
      </c>
      <c r="J2" s="70" t="s">
        <v>49</v>
      </c>
      <c r="K2" s="70" t="s">
        <v>49</v>
      </c>
      <c r="L2" s="70" t="s">
        <v>49</v>
      </c>
      <c r="M2" s="70" t="s">
        <v>49</v>
      </c>
      <c r="N2" s="70" t="s">
        <v>415</v>
      </c>
      <c r="O2" s="70" t="s">
        <v>415</v>
      </c>
      <c r="P2" s="70" t="s">
        <v>415</v>
      </c>
      <c r="Q2" s="70" t="s">
        <v>415</v>
      </c>
      <c r="R2" s="70" t="s">
        <v>415</v>
      </c>
      <c r="S2" s="70" t="s">
        <v>415</v>
      </c>
      <c r="T2" s="70" t="s">
        <v>415</v>
      </c>
      <c r="U2" s="70" t="s">
        <v>416</v>
      </c>
      <c r="V2" s="70" t="s">
        <v>416</v>
      </c>
      <c r="W2" s="70" t="s">
        <v>416</v>
      </c>
      <c r="X2" s="70" t="s">
        <v>416</v>
      </c>
      <c r="Y2" s="70" t="s">
        <v>416</v>
      </c>
      <c r="Z2" s="70" t="s">
        <v>416</v>
      </c>
      <c r="AA2" s="70" t="s">
        <v>416</v>
      </c>
      <c r="AB2" s="70" t="s">
        <v>416</v>
      </c>
      <c r="AC2" s="70" t="s">
        <v>473</v>
      </c>
      <c r="AD2" s="70" t="s">
        <v>473</v>
      </c>
      <c r="AE2" s="70" t="s">
        <v>473</v>
      </c>
      <c r="AF2" s="70" t="s">
        <v>473</v>
      </c>
      <c r="AG2" s="70" t="s">
        <v>473</v>
      </c>
      <c r="AH2" s="70" t="s">
        <v>473</v>
      </c>
      <c r="AI2" s="70" t="s">
        <v>473</v>
      </c>
      <c r="AJ2" s="70" t="s">
        <v>198</v>
      </c>
      <c r="AK2" s="70" t="s">
        <v>198</v>
      </c>
      <c r="AL2" s="70" t="s">
        <v>198</v>
      </c>
      <c r="AM2" s="70" t="s">
        <v>198</v>
      </c>
      <c r="AN2" s="70"/>
      <c r="AO2" s="70"/>
      <c r="AP2" s="70"/>
      <c r="AQ2" s="70"/>
      <c r="AR2" s="70"/>
      <c r="AS2" s="70"/>
      <c r="AT2" s="70"/>
      <c r="AU2" s="70"/>
      <c r="AV2" s="70"/>
      <c r="AW2" s="70"/>
      <c r="AX2" s="70" t="s">
        <v>198</v>
      </c>
      <c r="AY2" s="70"/>
      <c r="AZ2" s="70"/>
      <c r="BA2" s="70"/>
      <c r="BB2" s="70"/>
      <c r="BC2" s="70"/>
      <c r="BD2" s="70"/>
      <c r="BE2" s="70"/>
      <c r="BF2" s="70"/>
      <c r="BG2" s="70" t="s">
        <v>50</v>
      </c>
      <c r="BH2" s="70" t="s">
        <v>50</v>
      </c>
      <c r="BI2" s="70" t="s">
        <v>50</v>
      </c>
      <c r="BJ2" s="70" t="s">
        <v>50</v>
      </c>
      <c r="BK2" s="70" t="s">
        <v>50</v>
      </c>
      <c r="BL2" s="70" t="s">
        <v>50</v>
      </c>
      <c r="BM2" s="70" t="s">
        <v>50</v>
      </c>
      <c r="BN2" s="70" t="s">
        <v>50</v>
      </c>
      <c r="BO2" s="70" t="s">
        <v>50</v>
      </c>
      <c r="BP2" s="70" t="s">
        <v>50</v>
      </c>
      <c r="BQ2" s="70" t="s">
        <v>50</v>
      </c>
      <c r="BR2" s="70" t="s">
        <v>50</v>
      </c>
      <c r="BS2" s="379"/>
      <c r="BT2" s="379"/>
      <c r="BU2" s="379"/>
      <c r="BV2" s="379"/>
      <c r="BW2" s="379"/>
      <c r="BX2" s="379"/>
      <c r="BY2" s="379"/>
      <c r="BZ2" s="379"/>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row>
    <row r="3" spans="2:141" s="94" customFormat="1" ht="20.25" customHeight="1">
      <c r="B3" s="94" t="s">
        <v>151</v>
      </c>
      <c r="D3" s="94" t="s">
        <v>835</v>
      </c>
      <c r="F3" s="94" t="s">
        <v>838</v>
      </c>
      <c r="G3" s="94" t="s">
        <v>399</v>
      </c>
      <c r="L3" s="182"/>
      <c r="M3" s="182"/>
      <c r="N3" s="94" t="s">
        <v>400</v>
      </c>
      <c r="U3" s="94" t="s">
        <v>418</v>
      </c>
      <c r="AC3" s="94" t="s">
        <v>159</v>
      </c>
      <c r="AJ3" s="94" t="s">
        <v>167</v>
      </c>
      <c r="AX3" s="94" t="s">
        <v>841</v>
      </c>
      <c r="BG3" s="94" t="s">
        <v>926</v>
      </c>
      <c r="BS3" s="384" t="s">
        <v>852</v>
      </c>
      <c r="BT3" s="380"/>
      <c r="BU3" s="380"/>
      <c r="BV3" s="380"/>
      <c r="BW3" s="380"/>
      <c r="BX3" s="380"/>
      <c r="BY3" s="380"/>
      <c r="BZ3" s="380"/>
      <c r="CW3" s="385" t="s">
        <v>853</v>
      </c>
      <c r="CX3" s="385"/>
      <c r="CY3" s="380"/>
      <c r="CZ3" s="380"/>
      <c r="DA3" s="380"/>
      <c r="DB3" s="380"/>
      <c r="DC3" s="380"/>
      <c r="DD3" s="380"/>
      <c r="EA3" s="390" t="s">
        <v>854</v>
      </c>
      <c r="EK3" s="392" t="s">
        <v>856</v>
      </c>
    </row>
    <row r="4" spans="1:150" ht="24" customHeight="1">
      <c r="A4" s="393"/>
      <c r="B4" s="393"/>
      <c r="C4" s="393"/>
      <c r="D4" s="393"/>
      <c r="E4" s="393"/>
      <c r="F4" s="393"/>
      <c r="G4" s="393"/>
      <c r="H4" s="393"/>
      <c r="I4" s="393"/>
      <c r="J4" s="393"/>
      <c r="K4" s="393"/>
      <c r="L4" s="394"/>
      <c r="M4" s="394"/>
      <c r="N4" s="393"/>
      <c r="O4" s="393"/>
      <c r="P4" s="393"/>
      <c r="Q4" s="393"/>
      <c r="R4" s="393"/>
      <c r="S4" s="393"/>
      <c r="T4" s="393"/>
      <c r="U4" s="393"/>
      <c r="V4" s="393"/>
      <c r="W4" s="393"/>
      <c r="X4" s="393"/>
      <c r="Y4" s="393"/>
      <c r="Z4" s="393"/>
      <c r="AA4" s="393"/>
      <c r="AB4" s="393"/>
      <c r="AC4" s="393"/>
      <c r="AD4" s="393"/>
      <c r="AE4" s="393"/>
      <c r="AF4" s="393"/>
      <c r="AG4" s="393"/>
      <c r="AH4" s="393"/>
      <c r="AI4" s="393"/>
      <c r="AJ4" s="395" t="s">
        <v>839</v>
      </c>
      <c r="AK4" s="395" t="s">
        <v>840</v>
      </c>
      <c r="AL4" s="395" t="s">
        <v>839</v>
      </c>
      <c r="AM4" s="395" t="s">
        <v>840</v>
      </c>
      <c r="AN4" s="395" t="s">
        <v>839</v>
      </c>
      <c r="AO4" s="395" t="s">
        <v>840</v>
      </c>
      <c r="AP4" s="395" t="s">
        <v>839</v>
      </c>
      <c r="AQ4" s="395" t="s">
        <v>840</v>
      </c>
      <c r="AR4" s="395" t="s">
        <v>839</v>
      </c>
      <c r="AS4" s="395" t="s">
        <v>840</v>
      </c>
      <c r="AT4" s="395" t="s">
        <v>839</v>
      </c>
      <c r="AU4" s="395" t="s">
        <v>840</v>
      </c>
      <c r="AV4" s="395" t="s">
        <v>839</v>
      </c>
      <c r="AW4" s="395" t="s">
        <v>840</v>
      </c>
      <c r="AX4" s="393"/>
      <c r="AY4" s="393"/>
      <c r="AZ4" s="393"/>
      <c r="BA4" s="393"/>
      <c r="BB4" s="393"/>
      <c r="BC4" s="393"/>
      <c r="BD4" s="393"/>
      <c r="BE4" s="393"/>
      <c r="BF4" s="393"/>
      <c r="BG4" s="393"/>
      <c r="BH4" s="393"/>
      <c r="BI4" s="393"/>
      <c r="BJ4" s="393"/>
      <c r="BK4" s="393"/>
      <c r="BL4" s="393"/>
      <c r="BM4" s="393"/>
      <c r="BN4" s="393"/>
      <c r="BO4" s="393"/>
      <c r="BP4" s="393"/>
      <c r="BQ4" s="393"/>
      <c r="BR4" s="393"/>
      <c r="BS4" s="768" t="s">
        <v>673</v>
      </c>
      <c r="BT4" s="768"/>
      <c r="BU4" s="768"/>
      <c r="BV4" s="768"/>
      <c r="BW4" s="768"/>
      <c r="BX4" s="768" t="s">
        <v>844</v>
      </c>
      <c r="BY4" s="768"/>
      <c r="BZ4" s="768"/>
      <c r="CA4" s="768"/>
      <c r="CB4" s="768"/>
      <c r="CC4" s="769" t="s">
        <v>675</v>
      </c>
      <c r="CD4" s="769"/>
      <c r="CE4" s="769"/>
      <c r="CF4" s="769"/>
      <c r="CG4" s="769"/>
      <c r="CH4" s="769" t="s">
        <v>846</v>
      </c>
      <c r="CI4" s="769"/>
      <c r="CJ4" s="769"/>
      <c r="CK4" s="769"/>
      <c r="CL4" s="769"/>
      <c r="CM4" s="769" t="s">
        <v>848</v>
      </c>
      <c r="CN4" s="769"/>
      <c r="CO4" s="769"/>
      <c r="CP4" s="769"/>
      <c r="CQ4" s="769"/>
      <c r="CR4" s="769" t="s">
        <v>850</v>
      </c>
      <c r="CS4" s="769"/>
      <c r="CT4" s="769"/>
      <c r="CU4" s="769"/>
      <c r="CV4" s="769"/>
      <c r="CW4" s="766" t="s">
        <v>673</v>
      </c>
      <c r="CX4" s="766"/>
      <c r="CY4" s="766"/>
      <c r="CZ4" s="766"/>
      <c r="DA4" s="766"/>
      <c r="DB4" s="766" t="s">
        <v>844</v>
      </c>
      <c r="DC4" s="766"/>
      <c r="DD4" s="766"/>
      <c r="DE4" s="766"/>
      <c r="DF4" s="766"/>
      <c r="DG4" s="767" t="s">
        <v>675</v>
      </c>
      <c r="DH4" s="767"/>
      <c r="DI4" s="767"/>
      <c r="DJ4" s="767"/>
      <c r="DK4" s="767"/>
      <c r="DL4" s="767" t="s">
        <v>846</v>
      </c>
      <c r="DM4" s="767"/>
      <c r="DN4" s="767"/>
      <c r="DO4" s="767"/>
      <c r="DP4" s="767"/>
      <c r="DQ4" s="767" t="s">
        <v>848</v>
      </c>
      <c r="DR4" s="767"/>
      <c r="DS4" s="767"/>
      <c r="DT4" s="767"/>
      <c r="DU4" s="767"/>
      <c r="DV4" s="767" t="s">
        <v>850</v>
      </c>
      <c r="DW4" s="767"/>
      <c r="DX4" s="767"/>
      <c r="DY4" s="767"/>
      <c r="DZ4" s="767"/>
      <c r="EA4" s="765" t="s">
        <v>813</v>
      </c>
      <c r="EB4" s="765"/>
      <c r="EC4" s="765" t="s">
        <v>814</v>
      </c>
      <c r="ED4" s="765"/>
      <c r="EE4" s="765" t="s">
        <v>815</v>
      </c>
      <c r="EF4" s="765"/>
      <c r="EG4" s="765" t="s">
        <v>816</v>
      </c>
      <c r="EH4" s="765"/>
      <c r="EI4" s="764" t="s">
        <v>651</v>
      </c>
      <c r="EJ4" s="764"/>
      <c r="EK4" s="763" t="s">
        <v>813</v>
      </c>
      <c r="EL4" s="763"/>
      <c r="EM4" s="763" t="s">
        <v>814</v>
      </c>
      <c r="EN4" s="763"/>
      <c r="EO4" s="763" t="s">
        <v>815</v>
      </c>
      <c r="EP4" s="763"/>
      <c r="EQ4" s="763" t="s">
        <v>816</v>
      </c>
      <c r="ER4" s="763"/>
      <c r="ES4" s="764" t="s">
        <v>651</v>
      </c>
      <c r="ET4" s="764"/>
    </row>
    <row r="5" spans="1:150" ht="30" customHeight="1">
      <c r="A5" s="396" t="s">
        <v>267</v>
      </c>
      <c r="B5" s="397" t="s">
        <v>69</v>
      </c>
      <c r="C5" s="397" t="s">
        <v>624</v>
      </c>
      <c r="D5" s="398" t="s">
        <v>836</v>
      </c>
      <c r="E5" s="398" t="s">
        <v>837</v>
      </c>
      <c r="F5" s="398"/>
      <c r="G5" s="399" t="s">
        <v>401</v>
      </c>
      <c r="H5" s="399" t="s">
        <v>402</v>
      </c>
      <c r="I5" s="399" t="s">
        <v>403</v>
      </c>
      <c r="J5" s="399" t="s">
        <v>404</v>
      </c>
      <c r="K5" s="399" t="s">
        <v>405</v>
      </c>
      <c r="L5" s="400" t="s">
        <v>406</v>
      </c>
      <c r="M5" s="400" t="s">
        <v>407</v>
      </c>
      <c r="N5" s="401" t="s">
        <v>408</v>
      </c>
      <c r="O5" s="401" t="s">
        <v>409</v>
      </c>
      <c r="P5" s="401" t="s">
        <v>410</v>
      </c>
      <c r="Q5" s="401" t="s">
        <v>411</v>
      </c>
      <c r="R5" s="401" t="s">
        <v>412</v>
      </c>
      <c r="S5" s="401" t="s">
        <v>413</v>
      </c>
      <c r="T5" s="401" t="s">
        <v>414</v>
      </c>
      <c r="U5" s="402" t="s">
        <v>417</v>
      </c>
      <c r="V5" s="402" t="s">
        <v>419</v>
      </c>
      <c r="W5" s="402" t="s">
        <v>420</v>
      </c>
      <c r="X5" s="402" t="s">
        <v>421</v>
      </c>
      <c r="Y5" s="402" t="s">
        <v>422</v>
      </c>
      <c r="Z5" s="402" t="s">
        <v>423</v>
      </c>
      <c r="AA5" s="402" t="s">
        <v>424</v>
      </c>
      <c r="AB5" s="402" t="s">
        <v>425</v>
      </c>
      <c r="AC5" s="403" t="s">
        <v>160</v>
      </c>
      <c r="AD5" s="403" t="s">
        <v>161</v>
      </c>
      <c r="AE5" s="403" t="s">
        <v>162</v>
      </c>
      <c r="AF5" s="403" t="s">
        <v>163</v>
      </c>
      <c r="AG5" s="403" t="s">
        <v>164</v>
      </c>
      <c r="AH5" s="403" t="s">
        <v>165</v>
      </c>
      <c r="AI5" s="403" t="s">
        <v>166</v>
      </c>
      <c r="AJ5" s="770" t="s">
        <v>919</v>
      </c>
      <c r="AK5" s="770"/>
      <c r="AL5" s="771" t="s">
        <v>920</v>
      </c>
      <c r="AM5" s="772"/>
      <c r="AN5" s="771" t="s">
        <v>921</v>
      </c>
      <c r="AO5" s="772"/>
      <c r="AP5" s="771" t="s">
        <v>922</v>
      </c>
      <c r="AQ5" s="772"/>
      <c r="AR5" s="771" t="s">
        <v>923</v>
      </c>
      <c r="AS5" s="772"/>
      <c r="AT5" s="773" t="s">
        <v>664</v>
      </c>
      <c r="AU5" s="773"/>
      <c r="AV5" s="772" t="s">
        <v>665</v>
      </c>
      <c r="AW5" s="772"/>
      <c r="AX5" s="406" t="s">
        <v>919</v>
      </c>
      <c r="AY5" s="406" t="s">
        <v>925</v>
      </c>
      <c r="AZ5" s="406" t="s">
        <v>858</v>
      </c>
      <c r="BA5" s="406" t="s">
        <v>859</v>
      </c>
      <c r="BB5" s="405" t="s">
        <v>860</v>
      </c>
      <c r="BC5" s="406" t="s">
        <v>861</v>
      </c>
      <c r="BD5" s="406" t="s">
        <v>665</v>
      </c>
      <c r="BE5" s="406" t="s">
        <v>924</v>
      </c>
      <c r="BF5" s="404" t="s">
        <v>842</v>
      </c>
      <c r="BG5" s="407" t="s">
        <v>649</v>
      </c>
      <c r="BH5" s="408" t="s">
        <v>87</v>
      </c>
      <c r="BI5" s="408" t="s">
        <v>88</v>
      </c>
      <c r="BJ5" s="408" t="s">
        <v>89</v>
      </c>
      <c r="BK5" s="408" t="s">
        <v>90</v>
      </c>
      <c r="BL5" s="408" t="s">
        <v>91</v>
      </c>
      <c r="BM5" s="409" t="s">
        <v>650</v>
      </c>
      <c r="BN5" s="408" t="s">
        <v>87</v>
      </c>
      <c r="BO5" s="408" t="s">
        <v>88</v>
      </c>
      <c r="BP5" s="408" t="s">
        <v>89</v>
      </c>
      <c r="BQ5" s="408" t="s">
        <v>90</v>
      </c>
      <c r="BR5" s="408" t="s">
        <v>91</v>
      </c>
      <c r="BS5" s="381" t="s">
        <v>919</v>
      </c>
      <c r="BT5" s="381" t="s">
        <v>858</v>
      </c>
      <c r="BU5" s="381" t="s">
        <v>859</v>
      </c>
      <c r="BV5" s="381" t="s">
        <v>860</v>
      </c>
      <c r="BW5" s="381" t="s">
        <v>861</v>
      </c>
      <c r="BX5" s="381" t="s">
        <v>919</v>
      </c>
      <c r="BY5" s="381" t="s">
        <v>858</v>
      </c>
      <c r="BZ5" s="381" t="s">
        <v>859</v>
      </c>
      <c r="CA5" s="381" t="s">
        <v>860</v>
      </c>
      <c r="CB5" s="381" t="s">
        <v>861</v>
      </c>
      <c r="CC5" s="381" t="s">
        <v>919</v>
      </c>
      <c r="CD5" s="381" t="s">
        <v>858</v>
      </c>
      <c r="CE5" s="381" t="s">
        <v>859</v>
      </c>
      <c r="CF5" s="381" t="s">
        <v>860</v>
      </c>
      <c r="CG5" s="381" t="s">
        <v>861</v>
      </c>
      <c r="CH5" s="381" t="s">
        <v>919</v>
      </c>
      <c r="CI5" s="381" t="s">
        <v>858</v>
      </c>
      <c r="CJ5" s="381" t="s">
        <v>859</v>
      </c>
      <c r="CK5" s="381" t="s">
        <v>860</v>
      </c>
      <c r="CL5" s="381" t="s">
        <v>861</v>
      </c>
      <c r="CM5" s="381" t="s">
        <v>919</v>
      </c>
      <c r="CN5" s="381" t="s">
        <v>858</v>
      </c>
      <c r="CO5" s="381" t="s">
        <v>859</v>
      </c>
      <c r="CP5" s="381" t="s">
        <v>860</v>
      </c>
      <c r="CQ5" s="381" t="s">
        <v>861</v>
      </c>
      <c r="CR5" s="381" t="s">
        <v>919</v>
      </c>
      <c r="CS5" s="381" t="s">
        <v>858</v>
      </c>
      <c r="CT5" s="381" t="s">
        <v>859</v>
      </c>
      <c r="CU5" s="381" t="s">
        <v>860</v>
      </c>
      <c r="CV5" s="381" t="s">
        <v>861</v>
      </c>
      <c r="CW5" s="381" t="s">
        <v>919</v>
      </c>
      <c r="CX5" s="381" t="s">
        <v>858</v>
      </c>
      <c r="CY5" s="381" t="s">
        <v>859</v>
      </c>
      <c r="CZ5" s="381" t="s">
        <v>860</v>
      </c>
      <c r="DA5" s="381" t="s">
        <v>861</v>
      </c>
      <c r="DB5" s="381" t="s">
        <v>919</v>
      </c>
      <c r="DC5" s="381" t="s">
        <v>858</v>
      </c>
      <c r="DD5" s="381" t="s">
        <v>859</v>
      </c>
      <c r="DE5" s="381" t="s">
        <v>860</v>
      </c>
      <c r="DF5" s="381" t="s">
        <v>861</v>
      </c>
      <c r="DG5" s="381" t="s">
        <v>919</v>
      </c>
      <c r="DH5" s="381" t="s">
        <v>858</v>
      </c>
      <c r="DI5" s="381" t="s">
        <v>859</v>
      </c>
      <c r="DJ5" s="381" t="s">
        <v>860</v>
      </c>
      <c r="DK5" s="381" t="s">
        <v>861</v>
      </c>
      <c r="DL5" s="381" t="s">
        <v>919</v>
      </c>
      <c r="DM5" s="381" t="s">
        <v>858</v>
      </c>
      <c r="DN5" s="381" t="s">
        <v>859</v>
      </c>
      <c r="DO5" s="381" t="s">
        <v>860</v>
      </c>
      <c r="DP5" s="381" t="s">
        <v>861</v>
      </c>
      <c r="DQ5" s="381" t="s">
        <v>919</v>
      </c>
      <c r="DR5" s="381" t="s">
        <v>858</v>
      </c>
      <c r="DS5" s="381" t="s">
        <v>859</v>
      </c>
      <c r="DT5" s="381" t="s">
        <v>860</v>
      </c>
      <c r="DU5" s="381" t="s">
        <v>861</v>
      </c>
      <c r="DV5" s="381" t="s">
        <v>919</v>
      </c>
      <c r="DW5" s="381" t="s">
        <v>858</v>
      </c>
      <c r="DX5" s="381" t="s">
        <v>859</v>
      </c>
      <c r="DY5" s="381" t="s">
        <v>860</v>
      </c>
      <c r="DZ5" s="381" t="s">
        <v>861</v>
      </c>
      <c r="EA5" s="389" t="s">
        <v>862</v>
      </c>
      <c r="EB5" s="391" t="s">
        <v>855</v>
      </c>
      <c r="EC5" s="389" t="s">
        <v>862</v>
      </c>
      <c r="ED5" s="391" t="s">
        <v>855</v>
      </c>
      <c r="EE5" s="389" t="s">
        <v>862</v>
      </c>
      <c r="EF5" s="391" t="s">
        <v>855</v>
      </c>
      <c r="EG5" s="389" t="s">
        <v>862</v>
      </c>
      <c r="EH5" s="391" t="s">
        <v>855</v>
      </c>
      <c r="EI5" s="389" t="s">
        <v>862</v>
      </c>
      <c r="EJ5" s="391" t="s">
        <v>855</v>
      </c>
      <c r="EK5" s="389" t="s">
        <v>862</v>
      </c>
      <c r="EL5" s="391" t="s">
        <v>855</v>
      </c>
      <c r="EM5" s="389" t="s">
        <v>862</v>
      </c>
      <c r="EN5" s="391" t="s">
        <v>855</v>
      </c>
      <c r="EO5" s="389" t="s">
        <v>862</v>
      </c>
      <c r="EP5" s="391" t="s">
        <v>855</v>
      </c>
      <c r="EQ5" s="389" t="s">
        <v>862</v>
      </c>
      <c r="ER5" s="391" t="s">
        <v>855</v>
      </c>
      <c r="ES5" s="389" t="s">
        <v>862</v>
      </c>
      <c r="ET5" s="391" t="s">
        <v>855</v>
      </c>
    </row>
    <row r="6" spans="1:150" s="4" customFormat="1" ht="24.75" customHeight="1">
      <c r="A6" s="410"/>
      <c r="B6" s="389">
        <f>'様式 A-4（チーム情報・チームＰＲ）'!D7</f>
        <v>0</v>
      </c>
      <c r="C6" s="389">
        <f>'様式 A-4（チーム情報・チームＰＲ）'!D8</f>
        <v>0</v>
      </c>
      <c r="D6" s="389">
        <f>'様式 A-4（チーム情報・チームＰＲ）'!AH7</f>
        <v>0</v>
      </c>
      <c r="E6" s="389">
        <f>'様式 A-4（チーム情報・チームＰＲ）'!AH8</f>
        <v>0</v>
      </c>
      <c r="F6" s="389">
        <f>'様式 A-4（チーム情報・チームＰＲ）'!AM7</f>
        <v>0</v>
      </c>
      <c r="G6" s="389">
        <f>IF('様式 A-4（チーム情報・チームＰＲ）'!$AH$7="○参加あり",TRIM('様式 A-4（チーム情報・チームＰＲ）'!C19&amp;"　"&amp;'様式 A-4（チーム情報・チームＰＲ）'!F19),"")</f>
      </c>
      <c r="H6" s="389">
        <f>IF('様式 A-4（チーム情報・チームＰＲ）'!$AH$7="○参加あり",ASC(TRIM('様式 A-4（チーム情報・チームＰＲ）'!K19&amp;" "&amp;'様式 A-4（チーム情報・チームＰＲ）'!O14)),"")</f>
      </c>
      <c r="I6" s="389">
        <f>IF('様式 A-4（チーム情報・チームＰＲ）'!$AH$7="○参加あり",'様式 A-4（チーム情報・チームＰＲ）'!U19,"")</f>
      </c>
      <c r="J6" s="389">
        <f>IF('様式 A-4（チーム情報・チームＰＲ）'!$AH$7="○参加あり",'様式 A-4（チーム情報・チームＰＲ）'!D20,"")</f>
      </c>
      <c r="K6" s="389">
        <f>IF('様式 A-4（チーム情報・チームＰＲ）'!$AH$7="○参加あり",'様式 A-4（チーム情報・チームＰＲ）'!G20,"")</f>
      </c>
      <c r="L6" s="383">
        <f>IF('様式 A-4（チーム情報・チームＰＲ）'!$AH$7="○参加あり",'様式 A-4（チーム情報・チームＰＲ）'!C21,"")</f>
      </c>
      <c r="M6" s="383">
        <f>IF('様式 A-4（チーム情報・チームＰＲ）'!$AH$7="○参加あり",'様式 A-4（チーム情報・チームＰＲ）'!I21,"")</f>
      </c>
      <c r="N6" s="389">
        <f>IF('様式 A-4（チーム情報・チームＰＲ）'!$AH$8="○参加あり",TRIM('様式 A-4（チーム情報・チームＰＲ）'!Y19)&amp;"　"&amp;'様式 A-4（チーム情報・チームＰＲ）'!AB19,"")</f>
      </c>
      <c r="O6" s="389">
        <f>IF('様式 A-4（チーム情報・チームＰＲ）'!$AH$8="○参加あり",ASC(TRIM('様式 A-4（チーム情報・チームＰＲ）'!AG19&amp;" "&amp;'様式 A-4（チーム情報・チームＰＲ）'!AK19)),"")</f>
      </c>
      <c r="P6" s="389">
        <f>IF('様式 A-4（チーム情報・チームＰＲ）'!$AH$8="○参加あり",'様式 A-4（チーム情報・チームＰＲ）'!AQ19,"")</f>
      </c>
      <c r="Q6" s="389">
        <f>IF('様式 A-4（チーム情報・チームＰＲ）'!$AH$8="○参加あり",'様式 A-4（チーム情報・チームＰＲ）'!Z20,"")</f>
      </c>
      <c r="R6" s="389">
        <f>IF('様式 A-4（チーム情報・チームＰＲ）'!$AH$8="○参加あり",'様式 A-4（チーム情報・チームＰＲ）'!AC20,"")</f>
      </c>
      <c r="S6" s="389">
        <f>IF('様式 A-4（チーム情報・チームＰＲ）'!$AH$8="○参加あり",'様式 A-4（チーム情報・チームＰＲ）'!Y21,"")</f>
      </c>
      <c r="T6" s="389">
        <f>IF('様式 A-4（チーム情報・チームＰＲ）'!$AH$8="○参加あり",'様式 A-4（チーム情報・チームＰＲ）'!AE21,"")</f>
      </c>
      <c r="U6" s="389">
        <f>'様式 A-4（チーム情報・チームＰＲ）'!C13</f>
        <v>0</v>
      </c>
      <c r="V6" s="389">
        <f>TRIM('様式 A-4（チーム情報・チームＰＲ）'!C14&amp;"　"&amp;'様式 A-4（チーム情報・チームＰＲ）'!F14)</f>
      </c>
      <c r="W6" s="389">
        <f>ASC(TRIM('様式 A-4（チーム情報・チームＰＲ）'!K14&amp;" "&amp;'様式 A-4（チーム情報・チームＰＲ）'!O14))</f>
      </c>
      <c r="X6" s="389">
        <f>'様式 A-4（チーム情報・チームＰＲ）'!U14</f>
        <v>0</v>
      </c>
      <c r="Y6" s="389">
        <f>'様式 A-4（チーム情報・チームＰＲ）'!D15</f>
        <v>0</v>
      </c>
      <c r="Z6" s="389">
        <f>'様式 A-4（チーム情報・チームＰＲ）'!G15</f>
        <v>0</v>
      </c>
      <c r="AA6" s="411">
        <f>'様式 A-4（チーム情報・チームＰＲ）'!C16</f>
        <v>0</v>
      </c>
      <c r="AB6" s="411">
        <f>'様式 A-4（チーム情報・チームＰＲ）'!I16</f>
        <v>0</v>
      </c>
      <c r="AC6" s="389" t="str">
        <f>TRIM('様式 A-4（チーム情報・チームＰＲ）'!Y13)&amp;"　"&amp;'様式 A-4（チーム情報・チームＰＲ）'!AB13</f>
        <v>　</v>
      </c>
      <c r="AD6" s="389">
        <f>ASC(TRIM('様式 A-4（チーム情報・チームＰＲ）'!AG13&amp;" "&amp;'様式 A-4（チーム情報・チームＰＲ）'!AK13))</f>
      </c>
      <c r="AE6" s="389">
        <f>'様式 A-4（チーム情報・チームＰＲ）'!AQ13</f>
        <v>0</v>
      </c>
      <c r="AF6" s="389">
        <f>'様式 A-4（チーム情報・チームＰＲ）'!Z14</f>
        <v>0</v>
      </c>
      <c r="AG6" s="389">
        <f>'様式 A-4（チーム情報・チームＰＲ）'!AC14</f>
        <v>0</v>
      </c>
      <c r="AH6" s="411">
        <f>'様式 A-4（チーム情報・チームＰＲ）'!Y15</f>
        <v>0</v>
      </c>
      <c r="AI6" s="389">
        <f>'様式 A-4（チーム情報・チームＰＲ）'!AE15</f>
        <v>0</v>
      </c>
      <c r="AJ6" s="412">
        <f>'様式 A-4（チーム情報・チームＰＲ）'!T25</f>
        <v>0</v>
      </c>
      <c r="AK6" s="412">
        <f>'様式 A-4（チーム情報・チームＰＲ）'!V25</f>
        <v>0</v>
      </c>
      <c r="AL6" s="412">
        <f>'様式 A-4（チーム情報・チームＰＲ）'!T26</f>
        <v>0</v>
      </c>
      <c r="AM6" s="412">
        <f>'様式 A-4（チーム情報・チームＰＲ）'!V26</f>
        <v>0</v>
      </c>
      <c r="AN6" s="412">
        <f>'様式 A-4（チーム情報・チームＰＲ）'!T27</f>
        <v>0</v>
      </c>
      <c r="AO6" s="412">
        <f>'様式 A-4（チーム情報・チームＰＲ）'!V27</f>
        <v>0</v>
      </c>
      <c r="AP6" s="412">
        <f>'様式 A-4（チーム情報・チームＰＲ）'!T28</f>
        <v>0</v>
      </c>
      <c r="AQ6" s="412">
        <f>'様式 A-4（チーム情報・チームＰＲ）'!V28</f>
        <v>0</v>
      </c>
      <c r="AR6" s="412">
        <f>'様式 A-4（チーム情報・チームＰＲ）'!T29</f>
        <v>0</v>
      </c>
      <c r="AS6" s="412">
        <f>'様式 A-4（チーム情報・チームＰＲ）'!V29</f>
        <v>0</v>
      </c>
      <c r="AT6" s="412">
        <f>'様式 A-4（チーム情報・チームＰＲ）'!AB25</f>
        <v>0</v>
      </c>
      <c r="AU6" s="412">
        <f>'様式 A-4（チーム情報・チームＰＲ）'!AD25</f>
        <v>0</v>
      </c>
      <c r="AV6" s="412">
        <f>'様式 A-4（チーム情報・チームＰＲ）'!AB26</f>
        <v>0</v>
      </c>
      <c r="AW6" s="412">
        <f>'様式 A-4（チーム情報・チームＰＲ）'!AD26</f>
        <v>0</v>
      </c>
      <c r="AX6" s="413">
        <f>'様式 A-4（チーム情報・チームＰＲ）'!L25</f>
        <v>0</v>
      </c>
      <c r="AY6" s="413">
        <f>'様式 A-4（チーム情報・チームＰＲ）'!L26</f>
        <v>0</v>
      </c>
      <c r="AZ6" s="413">
        <f>'様式 A-4（チーム情報・チームＰＲ）'!L27</f>
        <v>0</v>
      </c>
      <c r="BA6" s="413">
        <f>'様式 A-4（チーム情報・チームＰＲ）'!L28</f>
        <v>0</v>
      </c>
      <c r="BB6" s="413">
        <f>'様式 A-4（チーム情報・チームＰＲ）'!L29</f>
        <v>0</v>
      </c>
      <c r="BC6" s="413">
        <f>'様式 A-4（チーム情報・チームＰＲ）'!L30</f>
        <v>0</v>
      </c>
      <c r="BD6" s="413">
        <f>'様式 A-4（チーム情報・チームＰＲ）'!L31</f>
        <v>0</v>
      </c>
      <c r="BE6" s="413">
        <f>'様式 A-4（チーム情報・チームＰＲ）'!L32</f>
        <v>0</v>
      </c>
      <c r="BF6" s="413">
        <f>SUM(AX6:BE6)</f>
        <v>0</v>
      </c>
      <c r="BG6" s="389">
        <f>'様式 A-4（チーム情報・チームＰＲ）'!E37</f>
        <v>0</v>
      </c>
      <c r="BH6" s="389">
        <f>IF('様式 A-4（チーム情報・チームＰＲ）'!J37="","",'様式 A-4（チーム情報・チームＰＲ）'!J37&amp;"　"&amp;'様式 A-4（チーム情報・チームＰＲ）'!M37)</f>
      </c>
      <c r="BI6" s="389">
        <f>IF('様式 A-4（チーム情報・チームＰＲ）'!Q37="","",'様式 A-4（チーム情報・チームＰＲ）'!Q37&amp;"　"&amp;'様式 A-4（チーム情報・チームＰＲ）'!T37)</f>
      </c>
      <c r="BJ6" s="389">
        <f>IF('様式 A-4（チーム情報・チームＰＲ）'!X37="","",'様式 A-4（チーム情報・チームＰＲ）'!X37&amp;"　"&amp;'様式 A-4（チーム情報・チームＰＲ）'!AA37)</f>
      </c>
      <c r="BK6" s="389">
        <f>IF('様式 A-4（チーム情報・チームＰＲ）'!AE37="","",'様式 A-4（チーム情報・チームＰＲ）'!AE37&amp;"　"&amp;'様式 A-4（チーム情報・チームＰＲ）'!AH37)</f>
      </c>
      <c r="BL6" s="389">
        <f>IF('様式 A-4（チーム情報・チームＰＲ）'!AL37="","",'様式 A-4（チーム情報・チームＰＲ）'!AL37&amp;"　"&amp;'様式 A-4（チーム情報・チームＰＲ）'!AO37)</f>
      </c>
      <c r="BM6" s="389">
        <f>'様式 A-4（チーム情報・チームＰＲ）'!E39</f>
        <v>0</v>
      </c>
      <c r="BN6" s="389">
        <f>IF('様式 A-4（チーム情報・チームＰＲ）'!J39="","",'様式 A-4（チーム情報・チームＰＲ）'!J39&amp;"　"&amp;'様式 A-4（チーム情報・チームＰＲ）'!M39)</f>
      </c>
      <c r="BO6" s="389">
        <f>IF('様式 A-4（チーム情報・チームＰＲ）'!Q39="","",'様式 A-4（チーム情報・チームＰＲ）'!Q39&amp;"　"&amp;'様式 A-4（チーム情報・チームＰＲ）'!T39)</f>
      </c>
      <c r="BP6" s="389">
        <f>IF('様式 A-4（チーム情報・チームＰＲ）'!X39="","",'様式 A-4（チーム情報・チームＰＲ）'!X39&amp;"　"&amp;'様式 A-4（チーム情報・チームＰＲ）'!AA39)</f>
      </c>
      <c r="BQ6" s="389">
        <f>IF('様式 A-4（チーム情報・チームＰＲ）'!AE39="","",'様式 A-4（チーム情報・チームＰＲ）'!AE39&amp;"　"&amp;'様式 A-4（チーム情報・チームＰＲ）'!AH39)</f>
      </c>
      <c r="BR6" s="389">
        <f>IF('様式 A-4（チーム情報・チームＰＲ）'!AL39="","",'様式 A-4（チーム情報・チームＰＲ）'!AL39&amp;"　"&amp;'様式 A-4（チーム情報・チームＰＲ）'!AO39)</f>
      </c>
      <c r="BS6" s="382">
        <f>'様式 B-3（個人種目・男子）'!DG103</f>
        <v>0</v>
      </c>
      <c r="BT6" s="382">
        <f>'様式 B-3（個人種目・男子）'!DH103</f>
        <v>0</v>
      </c>
      <c r="BU6" s="382">
        <f>'様式 B-3（個人種目・男子）'!DI103</f>
        <v>0</v>
      </c>
      <c r="BV6" s="382">
        <f>'様式 B-3（個人種目・男子）'!DJ103</f>
        <v>0</v>
      </c>
      <c r="BW6" s="382">
        <f>'様式 B-3（個人種目・男子）'!DK103</f>
        <v>0</v>
      </c>
      <c r="BX6" s="382">
        <f>'様式 B-3（個人種目・男子）'!DL103</f>
        <v>0</v>
      </c>
      <c r="BY6" s="382">
        <f>'様式 B-3（個人種目・男子）'!DM103</f>
        <v>0</v>
      </c>
      <c r="BZ6" s="382">
        <f>'様式 B-3（個人種目・男子）'!DN103</f>
        <v>0</v>
      </c>
      <c r="CA6" s="382">
        <f>'様式 B-3（個人種目・男子）'!DO103</f>
        <v>0</v>
      </c>
      <c r="CB6" s="382">
        <f>'様式 B-3（個人種目・男子）'!DP103</f>
        <v>0</v>
      </c>
      <c r="CC6" s="382">
        <f>'様式 B-3（個人種目・男子）'!DQ103</f>
        <v>0</v>
      </c>
      <c r="CD6" s="382">
        <f>'様式 B-3（個人種目・男子）'!DR103</f>
        <v>0</v>
      </c>
      <c r="CE6" s="382">
        <f>'様式 B-3（個人種目・男子）'!DS103</f>
        <v>0</v>
      </c>
      <c r="CF6" s="382">
        <f>'様式 B-3（個人種目・男子）'!DT103</f>
        <v>0</v>
      </c>
      <c r="CG6" s="382">
        <f>'様式 B-3（個人種目・男子）'!DU103</f>
        <v>0</v>
      </c>
      <c r="CH6" s="382">
        <f>'様式 B-3（個人種目・男子）'!DV103</f>
        <v>0</v>
      </c>
      <c r="CI6" s="382">
        <f>'様式 B-3（個人種目・男子）'!DW103</f>
        <v>0</v>
      </c>
      <c r="CJ6" s="382">
        <f>'様式 B-3（個人種目・男子）'!DX103</f>
        <v>0</v>
      </c>
      <c r="CK6" s="382">
        <f>'様式 B-3（個人種目・男子）'!DY103</f>
        <v>0</v>
      </c>
      <c r="CL6" s="382">
        <f>'様式 B-3（個人種目・男子）'!DZ103</f>
        <v>0</v>
      </c>
      <c r="CM6" s="382">
        <f>'様式 B-3（個人種目・男子）'!EA103</f>
        <v>0</v>
      </c>
      <c r="CN6" s="382">
        <f>'様式 B-3（個人種目・男子）'!EB103</f>
        <v>0</v>
      </c>
      <c r="CO6" s="382">
        <f>'様式 B-3（個人種目・男子）'!EC103</f>
        <v>0</v>
      </c>
      <c r="CP6" s="382">
        <f>'様式 B-3（個人種目・男子）'!ED103</f>
        <v>0</v>
      </c>
      <c r="CQ6" s="382">
        <f>'様式 B-3（個人種目・男子）'!EE103</f>
        <v>0</v>
      </c>
      <c r="CR6" s="382">
        <f>'様式 B-3（個人種目・男子）'!EF103</f>
        <v>0</v>
      </c>
      <c r="CS6" s="382">
        <f>'様式 B-3（個人種目・男子）'!EG103</f>
        <v>0</v>
      </c>
      <c r="CT6" s="382">
        <f>'様式 B-3（個人種目・男子）'!EH103</f>
        <v>0</v>
      </c>
      <c r="CU6" s="382">
        <f>'様式 B-3（個人種目・男子）'!EI103</f>
        <v>0</v>
      </c>
      <c r="CV6" s="382">
        <f>'様式 B-3（個人種目・男子）'!EJ103</f>
        <v>0</v>
      </c>
      <c r="CW6" s="382">
        <f>'様式 B-4（個人種目・女子）'!DG103</f>
        <v>0</v>
      </c>
      <c r="CX6" s="382">
        <f>'様式 B-4（個人種目・女子）'!DH103</f>
        <v>0</v>
      </c>
      <c r="CY6" s="382">
        <f>'様式 B-4（個人種目・女子）'!DI103</f>
        <v>0</v>
      </c>
      <c r="CZ6" s="382">
        <f>'様式 B-4（個人種目・女子）'!DJ103</f>
        <v>0</v>
      </c>
      <c r="DA6" s="382">
        <f>'様式 B-4（個人種目・女子）'!DK103</f>
        <v>0</v>
      </c>
      <c r="DB6" s="382">
        <f>'様式 B-4（個人種目・女子）'!DL103</f>
        <v>0</v>
      </c>
      <c r="DC6" s="382">
        <f>'様式 B-4（個人種目・女子）'!DM103</f>
        <v>0</v>
      </c>
      <c r="DD6" s="382">
        <f>'様式 B-4（個人種目・女子）'!DN103</f>
        <v>0</v>
      </c>
      <c r="DE6" s="382">
        <f>'様式 B-4（個人種目・女子）'!DO103</f>
        <v>0</v>
      </c>
      <c r="DF6" s="382">
        <f>'様式 B-4（個人種目・女子）'!DP103</f>
        <v>0</v>
      </c>
      <c r="DG6" s="382">
        <f>'様式 B-4（個人種目・女子）'!DQ103</f>
        <v>0</v>
      </c>
      <c r="DH6" s="382">
        <f>'様式 B-4（個人種目・女子）'!DR103</f>
        <v>0</v>
      </c>
      <c r="DI6" s="382">
        <f>'様式 B-4（個人種目・女子）'!DS103</f>
        <v>0</v>
      </c>
      <c r="DJ6" s="382">
        <f>'様式 B-4（個人種目・女子）'!DT103</f>
        <v>0</v>
      </c>
      <c r="DK6" s="382">
        <f>'様式 B-4（個人種目・女子）'!DU103</f>
        <v>0</v>
      </c>
      <c r="DL6" s="382">
        <f>'様式 B-4（個人種目・女子）'!DV103</f>
        <v>0</v>
      </c>
      <c r="DM6" s="382">
        <f>'様式 B-4（個人種目・女子）'!DW103</f>
        <v>0</v>
      </c>
      <c r="DN6" s="382">
        <f>'様式 B-4（個人種目・女子）'!DX103</f>
        <v>0</v>
      </c>
      <c r="DO6" s="382">
        <f>'様式 B-4（個人種目・女子）'!DY103</f>
        <v>0</v>
      </c>
      <c r="DP6" s="382">
        <f>'様式 B-4（個人種目・女子）'!DZ103</f>
        <v>0</v>
      </c>
      <c r="DQ6" s="382">
        <f>'様式 B-4（個人種目・女子）'!EA103</f>
        <v>0</v>
      </c>
      <c r="DR6" s="382">
        <f>'様式 B-4（個人種目・女子）'!EB103</f>
        <v>0</v>
      </c>
      <c r="DS6" s="382">
        <f>'様式 B-4（個人種目・女子）'!EC103</f>
        <v>0</v>
      </c>
      <c r="DT6" s="382">
        <f>'様式 B-4（個人種目・女子）'!ED103</f>
        <v>0</v>
      </c>
      <c r="DU6" s="382">
        <f>'様式 B-4（個人種目・女子）'!EE103</f>
        <v>0</v>
      </c>
      <c r="DV6" s="382">
        <f>'様式 B-4（個人種目・女子）'!EF103</f>
        <v>0</v>
      </c>
      <c r="DW6" s="382">
        <f>'様式 B-4（個人種目・女子）'!EG103</f>
        <v>0</v>
      </c>
      <c r="DX6" s="382">
        <f>'様式 B-4（個人種目・女子）'!EH103</f>
        <v>0</v>
      </c>
      <c r="DY6" s="382">
        <f>'様式 B-4（個人種目・女子）'!EI103</f>
        <v>0</v>
      </c>
      <c r="DZ6" s="382">
        <f>'様式 B-4（個人種目・女子）'!EJ103</f>
        <v>0</v>
      </c>
      <c r="EA6" s="389">
        <f>'様式 C-2（チーム・特別種目）'!AS37</f>
        <v>0</v>
      </c>
      <c r="EB6" s="389">
        <f>'様式 C-2（チーム・特別種目）'!AS38</f>
        <v>0</v>
      </c>
      <c r="EC6" s="389">
        <f>'様式 C-2（チーム・特別種目）'!AT37</f>
        <v>0</v>
      </c>
      <c r="ED6" s="389">
        <f>'様式 C-2（チーム・特別種目）'!AT38</f>
        <v>0</v>
      </c>
      <c r="EE6" s="389">
        <f>'様式 C-2（チーム・特別種目）'!AU37</f>
        <v>0</v>
      </c>
      <c r="EF6" s="389">
        <f>'様式 C-2（チーム・特別種目）'!AU38</f>
        <v>0</v>
      </c>
      <c r="EG6" s="389">
        <f>'様式 C-2（チーム・特別種目）'!AV37</f>
        <v>0</v>
      </c>
      <c r="EH6" s="389">
        <f>'様式 C-2（チーム・特別種目）'!AV38</f>
        <v>0</v>
      </c>
      <c r="EI6" s="389">
        <f>'様式 C-2（チーム・特別種目）'!AW37</f>
        <v>0</v>
      </c>
      <c r="EJ6" s="389">
        <f>'様式 C-2（チーム・特別種目）'!AW38</f>
        <v>0</v>
      </c>
      <c r="EK6" s="389">
        <f>'様式 C-2（チーム・特別種目）'!AS39</f>
        <v>0</v>
      </c>
      <c r="EL6" s="389">
        <f>'様式 C-2（チーム・特別種目）'!AS40</f>
        <v>0</v>
      </c>
      <c r="EM6" s="389">
        <f>'様式 C-2（チーム・特別種目）'!AT39</f>
        <v>0</v>
      </c>
      <c r="EN6" s="389">
        <f>'様式 C-2（チーム・特別種目）'!AT40</f>
        <v>0</v>
      </c>
      <c r="EO6" s="389">
        <f>'様式 C-2（チーム・特別種目）'!AU39</f>
        <v>0</v>
      </c>
      <c r="EP6" s="389">
        <f>'様式 C-2（チーム・特別種目）'!AU40</f>
        <v>0</v>
      </c>
      <c r="EQ6" s="389">
        <f>'様式 C-2（チーム・特別種目）'!AV39</f>
        <v>0</v>
      </c>
      <c r="ER6" s="389">
        <f>'様式 C-2（チーム・特別種目）'!AV40</f>
        <v>0</v>
      </c>
      <c r="ES6" s="389">
        <f>'様式 C-2（チーム・特別種目）'!AW39</f>
        <v>0</v>
      </c>
      <c r="ET6" s="389">
        <f>'様式 C-2（チーム・特別種目）'!AW40</f>
        <v>0</v>
      </c>
    </row>
    <row r="7" spans="71:75" ht="20.25" customHeight="1">
      <c r="BS7" s="762"/>
      <c r="BT7" s="762"/>
      <c r="BU7" s="762"/>
      <c r="BV7" s="762"/>
      <c r="BW7" s="762"/>
    </row>
    <row r="8" ht="20.25" customHeight="1"/>
    <row r="9" ht="20.25" customHeight="1"/>
    <row r="10" ht="20.25" customHeight="1">
      <c r="A10" s="4"/>
    </row>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sheetData>
  <sheetProtection/>
  <mergeCells count="30">
    <mergeCell ref="AJ5:AK5"/>
    <mergeCell ref="AL5:AM5"/>
    <mergeCell ref="AP5:AQ5"/>
    <mergeCell ref="AR5:AS5"/>
    <mergeCell ref="AT5:AU5"/>
    <mergeCell ref="AV5:AW5"/>
    <mergeCell ref="AN5:AO5"/>
    <mergeCell ref="BS4:BW4"/>
    <mergeCell ref="BX4:CB4"/>
    <mergeCell ref="CC4:CG4"/>
    <mergeCell ref="CH4:CL4"/>
    <mergeCell ref="CM4:CQ4"/>
    <mergeCell ref="CR4:CV4"/>
    <mergeCell ref="EK4:EL4"/>
    <mergeCell ref="CW4:DA4"/>
    <mergeCell ref="DB4:DF4"/>
    <mergeCell ref="DG4:DK4"/>
    <mergeCell ref="DL4:DP4"/>
    <mergeCell ref="DQ4:DU4"/>
    <mergeCell ref="DV4:DZ4"/>
    <mergeCell ref="BS7:BW7"/>
    <mergeCell ref="EM4:EN4"/>
    <mergeCell ref="EO4:EP4"/>
    <mergeCell ref="EQ4:ER4"/>
    <mergeCell ref="ES4:ET4"/>
    <mergeCell ref="EA4:EB4"/>
    <mergeCell ref="EC4:ED4"/>
    <mergeCell ref="EE4:EF4"/>
    <mergeCell ref="EG4:EH4"/>
    <mergeCell ref="EI4:EJ4"/>
  </mergeCells>
  <dataValidations count="1">
    <dataValidation allowBlank="1" showInputMessage="1" showErrorMessage="1" imeMode="halfKatakana" sqref="EA4 EC4 EE4 EI4 EG4 EK4 EM4 EO4 ES4 EQ4"/>
  </dataValidations>
  <printOptions/>
  <pageMargins left="0.7086614173228347" right="0.7086614173228347" top="0.7480314960629921" bottom="0.7480314960629921" header="0.31496062992125984" footer="0.31496062992125984"/>
  <pageSetup horizontalDpi="600" verticalDpi="600" orientation="landscape" paperSize="8"/>
  <drawing r:id="rId1"/>
</worksheet>
</file>

<file path=xl/worksheets/sheet7.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7109375" defaultRowHeight="15"/>
  <cols>
    <col min="1" max="1" width="38.28125" style="126" customWidth="1"/>
    <col min="2" max="2" width="10.7109375" style="126" customWidth="1"/>
    <col min="3" max="3" width="15.7109375" style="126" customWidth="1"/>
    <col min="4" max="4" width="11.7109375" style="126" customWidth="1"/>
    <col min="5" max="5" width="14.421875" style="126" customWidth="1"/>
    <col min="6" max="6" width="13.421875" style="126" customWidth="1"/>
    <col min="7" max="16384" width="10.7109375" style="126" customWidth="1"/>
  </cols>
  <sheetData>
    <row r="1" spans="1:6" ht="41.25" customHeight="1" thickBot="1">
      <c r="A1" s="776" t="s">
        <v>215</v>
      </c>
      <c r="B1" s="777"/>
      <c r="C1" s="777"/>
      <c r="D1" s="777"/>
      <c r="E1" s="777"/>
      <c r="F1" s="778"/>
    </row>
    <row r="2" spans="3:6" ht="30" customHeight="1">
      <c r="C2" s="779" t="s">
        <v>216</v>
      </c>
      <c r="D2" s="779"/>
      <c r="E2" s="779"/>
      <c r="F2" s="779"/>
    </row>
    <row r="3" ht="21" customHeight="1">
      <c r="A3" s="126" t="s">
        <v>217</v>
      </c>
    </row>
    <row r="4" ht="21" customHeight="1"/>
    <row r="5" spans="1:4" ht="22.5" customHeight="1">
      <c r="A5" s="127" t="s">
        <v>218</v>
      </c>
      <c r="B5" s="127"/>
      <c r="C5" s="127"/>
      <c r="D5" s="127"/>
    </row>
    <row r="6" spans="1:4" ht="5.25" customHeight="1">
      <c r="A6" s="127"/>
      <c r="B6" s="127"/>
      <c r="C6" s="127"/>
      <c r="D6" s="127"/>
    </row>
    <row r="7" spans="1:4" ht="18" customHeight="1">
      <c r="A7" s="128" t="s">
        <v>219</v>
      </c>
      <c r="B7" s="129"/>
      <c r="C7" s="129"/>
      <c r="D7" s="130"/>
    </row>
    <row r="8" spans="1:4" ht="39.75" customHeight="1">
      <c r="A8" s="131" t="s">
        <v>220</v>
      </c>
      <c r="B8" s="132"/>
      <c r="C8" s="133"/>
      <c r="D8" s="134"/>
    </row>
    <row r="9" spans="1:4" ht="5.25" customHeight="1">
      <c r="A9" s="135"/>
      <c r="B9" s="136"/>
      <c r="C9" s="137"/>
      <c r="D9" s="136"/>
    </row>
    <row r="10" ht="27" customHeight="1">
      <c r="A10" s="138" t="s">
        <v>221</v>
      </c>
    </row>
    <row r="11" spans="1:6" ht="20.25" customHeight="1">
      <c r="A11" s="139" t="s">
        <v>219</v>
      </c>
      <c r="B11" s="140" t="s">
        <v>222</v>
      </c>
      <c r="C11" s="775" t="s">
        <v>223</v>
      </c>
      <c r="D11" s="775"/>
      <c r="E11" s="775" t="s">
        <v>224</v>
      </c>
      <c r="F11" s="775"/>
    </row>
    <row r="12" spans="1:6" ht="39.75" customHeight="1">
      <c r="A12" s="141" t="s">
        <v>225</v>
      </c>
      <c r="B12" s="142" t="s">
        <v>226</v>
      </c>
      <c r="C12" s="775"/>
      <c r="D12" s="775"/>
      <c r="E12" s="775"/>
      <c r="F12" s="775"/>
    </row>
    <row r="13" spans="1:6" ht="39.75" customHeight="1">
      <c r="A13" s="774" t="s">
        <v>227</v>
      </c>
      <c r="B13" s="774"/>
      <c r="C13" s="774"/>
      <c r="D13" s="774"/>
      <c r="E13" s="774"/>
      <c r="F13" s="774"/>
    </row>
    <row r="14" spans="1:6" ht="39.75" customHeight="1">
      <c r="A14" s="775"/>
      <c r="B14" s="775"/>
      <c r="C14" s="775"/>
      <c r="D14" s="775"/>
      <c r="E14" s="775"/>
      <c r="F14" s="775"/>
    </row>
    <row r="15" s="144" customFormat="1" ht="24" customHeight="1">
      <c r="A15" s="143" t="s">
        <v>228</v>
      </c>
    </row>
    <row r="16" s="144" customFormat="1" ht="20.25" customHeight="1">
      <c r="A16" s="145" t="s">
        <v>229</v>
      </c>
    </row>
    <row r="17" s="145" customFormat="1" ht="20.25" customHeight="1">
      <c r="A17" s="145" t="s">
        <v>230</v>
      </c>
    </row>
    <row r="18" s="145" customFormat="1" ht="20.25" customHeight="1">
      <c r="A18" s="145" t="s">
        <v>231</v>
      </c>
    </row>
    <row r="19" s="145" customFormat="1" ht="20.25" customHeight="1">
      <c r="A19" s="145" t="s">
        <v>232</v>
      </c>
    </row>
    <row r="20" s="145" customFormat="1" ht="20.25" customHeight="1">
      <c r="A20" s="145" t="s">
        <v>233</v>
      </c>
    </row>
    <row r="21" s="145" customFormat="1" ht="20.25" customHeight="1">
      <c r="A21" s="145" t="s">
        <v>234</v>
      </c>
    </row>
    <row r="22" s="145" customFormat="1" ht="20.25" customHeight="1">
      <c r="A22" s="145" t="s">
        <v>235</v>
      </c>
    </row>
    <row r="23" s="145" customFormat="1" ht="20.25" customHeight="1">
      <c r="A23" s="145" t="s">
        <v>236</v>
      </c>
    </row>
    <row r="24" ht="4.5" customHeight="1">
      <c r="E24" s="146"/>
    </row>
    <row r="25" ht="12.75" customHeight="1">
      <c r="A25" s="126" t="s">
        <v>237</v>
      </c>
    </row>
    <row r="26" spans="1:5" ht="12.75" customHeight="1">
      <c r="A26" s="126" t="s">
        <v>238</v>
      </c>
      <c r="B26" s="147" t="s">
        <v>239</v>
      </c>
      <c r="C26" s="136"/>
      <c r="D26" s="148"/>
      <c r="E26" s="148"/>
    </row>
    <row r="27" ht="12.75" customHeight="1"/>
    <row r="28" ht="12.75" customHeight="1"/>
    <row r="44" ht="13.5">
      <c r="A44" s="149" t="s">
        <v>240</v>
      </c>
    </row>
    <row r="45" ht="13.5">
      <c r="A45" s="149"/>
    </row>
    <row r="46" ht="13.5">
      <c r="A46" s="149"/>
    </row>
    <row r="48" ht="15">
      <c r="A48" s="150" t="s">
        <v>241</v>
      </c>
    </row>
    <row r="50" ht="15">
      <c r="A50" s="145" t="s">
        <v>242</v>
      </c>
    </row>
    <row r="52" ht="13.5">
      <c r="A52" s="126" t="s">
        <v>243</v>
      </c>
    </row>
    <row r="54" spans="1:4" ht="15">
      <c r="A54" s="150" t="s">
        <v>244</v>
      </c>
      <c r="B54" s="145"/>
      <c r="C54" s="145"/>
      <c r="D54" s="145"/>
    </row>
    <row r="55" ht="13.5">
      <c r="A55" s="126" t="s">
        <v>245</v>
      </c>
    </row>
    <row r="56" ht="13.5">
      <c r="A56" s="126" t="s">
        <v>243</v>
      </c>
    </row>
    <row r="57" ht="13.5">
      <c r="A57" s="126" t="s">
        <v>246</v>
      </c>
    </row>
    <row r="58" ht="8.25" customHeight="1"/>
    <row r="59" ht="5.25" customHeight="1"/>
    <row r="60" spans="1:5" ht="15">
      <c r="A60" s="145" t="s">
        <v>247</v>
      </c>
      <c r="B60" s="145"/>
      <c r="C60" s="145"/>
      <c r="D60" s="145"/>
      <c r="E60" s="145"/>
    </row>
    <row r="61" spans="1:5" ht="15">
      <c r="A61" s="145" t="s">
        <v>248</v>
      </c>
      <c r="B61" s="145"/>
      <c r="C61" s="145"/>
      <c r="D61" s="145"/>
      <c r="E61" s="145"/>
    </row>
    <row r="62" spans="1:5" ht="15">
      <c r="A62" s="145" t="s">
        <v>249</v>
      </c>
      <c r="B62" s="145"/>
      <c r="C62" s="145"/>
      <c r="D62" s="145"/>
      <c r="E62" s="145"/>
    </row>
    <row r="63" spans="1:5" ht="15">
      <c r="A63" s="145" t="s">
        <v>250</v>
      </c>
      <c r="B63" s="145"/>
      <c r="C63" s="145"/>
      <c r="D63" s="145"/>
      <c r="E63" s="145"/>
    </row>
    <row r="64" spans="1:5" ht="15">
      <c r="A64" s="145" t="s">
        <v>476</v>
      </c>
      <c r="B64" s="145"/>
      <c r="C64" s="145"/>
      <c r="D64" s="145"/>
      <c r="E64" s="145"/>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Microsoft Office User</cp:lastModifiedBy>
  <cp:lastPrinted>2020-10-30T02:54:13Z</cp:lastPrinted>
  <dcterms:created xsi:type="dcterms:W3CDTF">2009-03-14T01:31:31Z</dcterms:created>
  <dcterms:modified xsi:type="dcterms:W3CDTF">2020-11-02T06:35:40Z</dcterms:modified>
  <cp:category/>
  <cp:version/>
  <cp:contentType/>
  <cp:contentStatus/>
</cp:coreProperties>
</file>