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1440" windowHeight="23480" tabRatio="705" activeTab="0"/>
  </bookViews>
  <sheets>
    <sheet name="チーム情報(様式A-4)" sheetId="1" r:id="rId1"/>
    <sheet name="個人種目・男子(様式B-3)" sheetId="2" r:id="rId2"/>
    <sheet name="個人種目・女子(様式B-4)" sheetId="3" r:id="rId3"/>
    <sheet name="チーム・特別種目(様式C-2)" sheetId="4" r:id="rId4"/>
    <sheet name="同意書(様式D) " sheetId="5" r:id="rId5"/>
    <sheet name="キャップ申請書" sheetId="6" state="hidden" r:id="rId6"/>
    <sheet name="※触らないで下さい" sheetId="7" r:id="rId7"/>
  </sheets>
  <definedNames>
    <definedName name="_xlnm.Print_Area" localSheetId="5">'キャップ申請書'!$A$1:$F$65</definedName>
    <definedName name="_xlnm.Print_Area" localSheetId="3">'チーム・特別種目(様式C-2)'!$O$3:$AA$24</definedName>
    <definedName name="_xlnm.Print_Area" localSheetId="0">'チーム情報(様式A-4)'!$A$1:$AQ$36</definedName>
    <definedName name="_xlnm.Print_Area" localSheetId="2">'個人種目・女子(様式B-4)'!$AN$3:$BU$59</definedName>
    <definedName name="_xlnm.Print_Area" localSheetId="1">'個人種目・男子(様式B-3)'!$AN$3:$BU$59</definedName>
    <definedName name="_xlnm.Print_Area" localSheetId="4">'同意書(様式D) '!$A$11:$Y$34</definedName>
    <definedName name="_xlnm.Print_Titles" localSheetId="2">'個人種目・女子(様式B-4)'!$3:$7</definedName>
    <definedName name="_xlnm.Print_Titles" localSheetId="1">'個人種目・男子(様式B-3)'!$3:$7</definedName>
  </definedNames>
  <calcPr fullCalcOnLoad="1"/>
</workbook>
</file>

<file path=xl/sharedStrings.xml><?xml version="1.0" encoding="utf-8"?>
<sst xmlns="http://schemas.openxmlformats.org/spreadsheetml/2006/main" count="1676" uniqueCount="1018">
  <si>
    <t>性別</t>
  </si>
  <si>
    <t>年齢</t>
  </si>
  <si>
    <t>規定内</t>
  </si>
  <si>
    <t>〒</t>
  </si>
  <si>
    <t>参加費合計</t>
  </si>
  <si>
    <t>×</t>
  </si>
  <si>
    <t>＝</t>
  </si>
  <si>
    <t>［エントリー担当者の作業］</t>
  </si>
  <si>
    <t>同　意　書</t>
  </si>
  <si>
    <t>チーム名</t>
  </si>
  <si>
    <t>印</t>
  </si>
  <si>
    <t>年</t>
  </si>
  <si>
    <t>月</t>
  </si>
  <si>
    <t>日</t>
  </si>
  <si>
    <t>〒</t>
  </si>
  <si>
    <t>性　別</t>
  </si>
  <si>
    <t>住　所</t>
  </si>
  <si>
    <t>連絡先</t>
  </si>
  <si>
    <t>E-mail</t>
  </si>
  <si>
    <t>チーム名</t>
  </si>
  <si>
    <t>ｴﾝﾄﾘｰ数</t>
  </si>
  <si>
    <t>男子</t>
  </si>
  <si>
    <t>生年月日
（西暦）</t>
  </si>
  <si>
    <t>生年月日
(yyyy/mm/dd)</t>
  </si>
  <si>
    <t>参加費合計</t>
  </si>
  <si>
    <t>男</t>
  </si>
  <si>
    <t>女子</t>
  </si>
  <si>
    <t>超過</t>
  </si>
  <si>
    <t>女</t>
  </si>
  <si>
    <t>1.</t>
  </si>
  <si>
    <t>2.</t>
  </si>
  <si>
    <t>×</t>
  </si>
  <si>
    <t>○</t>
  </si>
  <si>
    <t>▲</t>
  </si>
  <si>
    <t>▲</t>
  </si>
  <si>
    <t>○</t>
  </si>
  <si>
    <t>▲</t>
  </si>
  <si>
    <t>[11]</t>
  </si>
  <si>
    <t>チーム名</t>
  </si>
  <si>
    <t>[01]</t>
  </si>
  <si>
    <t>[02]</t>
  </si>
  <si>
    <t>[03]</t>
  </si>
  <si>
    <t>[21]</t>
  </si>
  <si>
    <t>[31]</t>
  </si>
  <si>
    <t>A[11]</t>
  </si>
  <si>
    <t>A[12]</t>
  </si>
  <si>
    <t>A[13]</t>
  </si>
  <si>
    <t>A[14]</t>
  </si>
  <si>
    <t>A[15]</t>
  </si>
  <si>
    <t>A[22]</t>
  </si>
  <si>
    <t>A[31]</t>
  </si>
  <si>
    <t>男女</t>
  </si>
  <si>
    <t>大会初日</t>
  </si>
  <si>
    <t>[12]</t>
  </si>
  <si>
    <t>○参加あり</t>
  </si>
  <si>
    <t>×参加なし</t>
  </si>
  <si>
    <t>[13]</t>
  </si>
  <si>
    <t>【例】yyyy/mm/dd</t>
  </si>
  <si>
    <t>3.</t>
  </si>
  <si>
    <t>[21]</t>
  </si>
  <si>
    <t>2.</t>
  </si>
  <si>
    <t>[22]</t>
  </si>
  <si>
    <t>☆全日本など、予選会を行う大会の場合は、日付1～日付3に各予選会初日の日付を入力。</t>
  </si>
  <si>
    <t>日付1</t>
  </si>
  <si>
    <t>日付2</t>
  </si>
  <si>
    <t>日付3</t>
  </si>
  <si>
    <t>大会名</t>
  </si>
  <si>
    <t>チーム正式名称</t>
  </si>
  <si>
    <t>《基本設定》</t>
  </si>
  <si>
    <t>《基本設定》</t>
  </si>
  <si>
    <t>参加種別</t>
  </si>
  <si>
    <t>エントリー規定種目数</t>
  </si>
  <si>
    <t>エントリー担当者</t>
  </si>
  <si>
    <t>×</t>
  </si>
  <si>
    <t>☆６区分。使用しない（全部・一部）場合は、セル内データを削除。</t>
  </si>
  <si>
    <t>ﾗｯｼｭｶﾞｰﾄﾞ・Tｼｬﾂ等　サイズ区分</t>
  </si>
  <si>
    <t>人</t>
  </si>
  <si>
    <t>[31]</t>
  </si>
  <si>
    <t>☆予選会を実施しない大会では、下の設定セル内データを削除。</t>
  </si>
  <si>
    <t>☆大会要項に準拠した名称を入力。</t>
  </si>
  <si>
    <t>選出審判員</t>
  </si>
  <si>
    <t>↓「義務あり」の場合</t>
  </si>
  <si>
    <t>０人</t>
  </si>
  <si>
    <t>１人</t>
  </si>
  <si>
    <t>２人</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</si>
  <si>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</si>
  <si>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</si>
  <si>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</si>
  <si>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</si>
  <si>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</si>
  <si>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</si>
  <si>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</si>
  <si>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</si>
  <si>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</si>
  <si>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</si>
  <si>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</si>
  <si>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</si>
  <si>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</si>
  <si>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</si>
  <si>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</si>
  <si>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</si>
  <si>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</si>
  <si>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</si>
  <si>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</si>
  <si>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</si>
  <si>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</si>
  <si>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</si>
  <si>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</si>
  <si>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</si>
  <si>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</si>
  <si>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</si>
  <si>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</si>
  <si>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</si>
  <si>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</si>
  <si>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</si>
  <si>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</si>
  <si>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</si>
  <si>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</si>
  <si>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</si>
  <si>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</si>
  <si>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</si>
  <si>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</si>
  <si>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</si>
  <si>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</si>
  <si>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</si>
  <si>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</si>
  <si>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</si>
  <si>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</si>
  <si>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</si>
  <si>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</si>
  <si>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</si>
  <si>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</si>
  <si>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</si>
  <si>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</si>
  <si>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</si>
  <si>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</si>
  <si>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</si>
  <si>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</si>
  <si>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</si>
  <si>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</si>
  <si>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</si>
  <si>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F00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</si>
  <si>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</si>
  <si>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</si>
  <si>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</si>
  <si>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</si>
  <si>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</si>
  <si>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</si>
  <si>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</si>
  <si>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</si>
  <si>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</si>
  <si>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</si>
  <si>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</si>
  <si>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</si>
  <si>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</si>
  <si>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</si>
  <si>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</si>
  <si>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</si>
  <si>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</si>
  <si>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</si>
  <si>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</si>
  <si>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</si>
  <si>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</si>
  <si>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</si>
  <si>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</si>
  <si>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</si>
  <si>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</si>
  <si>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</si>
  <si>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</si>
  <si>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</si>
  <si>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</si>
  <si>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</si>
  <si>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</si>
  <si>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</si>
  <si>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</si>
  <si>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</si>
  <si>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</si>
  <si>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</si>
  <si>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</si>
  <si>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</si>
  <si>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</si>
  <si>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</si>
  <si>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</si>
  <si>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</si>
  <si>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</si>
  <si>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</si>
  <si>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</si>
  <si>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</si>
  <si>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</si>
  <si>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</si>
  <si>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</si>
  <si>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</si>
  <si>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No.</t>
  </si>
  <si>
    <t>No.</t>
  </si>
  <si>
    <t>男子</t>
  </si>
  <si>
    <t>女子</t>
  </si>
  <si>
    <t>参加種別・参加費</t>
  </si>
  <si>
    <t>○</t>
  </si>
  <si>
    <t>B1-24</t>
  </si>
  <si>
    <t>B1-25</t>
  </si>
  <si>
    <t>B1-26</t>
  </si>
  <si>
    <t>B1-27</t>
  </si>
  <si>
    <t>B1-28</t>
  </si>
  <si>
    <t>B1-29</t>
  </si>
  <si>
    <t>B1-30</t>
  </si>
  <si>
    <t>ﾁｰﾑ･特別</t>
  </si>
  <si>
    <t>項目名：</t>
  </si>
  <si>
    <t>☆数を把握したい項目の単位（人、個など）を入力。</t>
  </si>
  <si>
    <t>予選会</t>
  </si>
  <si>
    <t>ﾗｯｼｭｶﾞｰﾄﾞ･Tｼｬﾂ等希望ｻｲｽﾞ内訳→</t>
  </si>
  <si>
    <t>チーム名→</t>
  </si>
  <si>
    <t>C-09</t>
  </si>
  <si>
    <t>C-10</t>
  </si>
  <si>
    <t>C-11</t>
  </si>
  <si>
    <t>C-12</t>
  </si>
  <si>
    <t>C-13</t>
  </si>
  <si>
    <t>C-14</t>
  </si>
  <si>
    <t>C-15</t>
  </si>
  <si>
    <t>B2-24</t>
  </si>
  <si>
    <t>B2-25</t>
  </si>
  <si>
    <t>B2-26</t>
  </si>
  <si>
    <t>B2-27</t>
  </si>
  <si>
    <t>B2-28</t>
  </si>
  <si>
    <t>B2-29</t>
  </si>
  <si>
    <t>B2-30</t>
  </si>
  <si>
    <t>希望数調査</t>
  </si>
  <si>
    <t>種目（エントリー種目数に制限が無いときは　"99"　と入力）</t>
  </si>
  <si>
    <t>小学3,4年生</t>
  </si>
  <si>
    <t>小学5,6年生</t>
  </si>
  <si>
    <t>中学生</t>
  </si>
  <si>
    <t>☆エントリー種目数に制限が無い場合は、必ず、セル内データを削除。</t>
  </si>
  <si>
    <t>☆使用しない欄（1.～3.）は、セル内データを削除。</t>
  </si>
  <si>
    <t>人表示</t>
  </si>
  <si>
    <t>参加確認→</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</si>
  <si>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</si>
  <si>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</si>
  <si>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</si>
  <si>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</si>
  <si>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</si>
  <si>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</si>
  <si>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</si>
  <si>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</si>
  <si>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</si>
  <si>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</si>
  <si>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</si>
  <si>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</si>
  <si>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申込〆切：</t>
  </si>
  <si>
    <t>大会初日：</t>
  </si>
  <si>
    <t>[02]</t>
  </si>
  <si>
    <t>申込〆切</t>
  </si>
  <si>
    <t>参加確認・選択肢</t>
  </si>
  <si>
    <t>性別</t>
  </si>
  <si>
    <t>女</t>
  </si>
  <si>
    <t>4.</t>
  </si>
  <si>
    <t>5.</t>
  </si>
  <si>
    <t>6.</t>
  </si>
  <si>
    <t>7.</t>
  </si>
  <si>
    <t>1.</t>
  </si>
  <si>
    <t>※</t>
  </si>
  <si>
    <t>↓　（以下、印刷範囲）　↓</t>
  </si>
  <si>
    <t>男女区分</t>
  </si>
  <si>
    <t>様式 D（同意書）</t>
  </si>
  <si>
    <r>
      <t>J</t>
    </r>
    <r>
      <rPr>
        <sz val="11"/>
        <color indexed="8"/>
        <rFont val="ＭＳ ゴシック"/>
        <family val="0"/>
      </rPr>
      <t>LA会費納入金額</t>
    </r>
  </si>
  <si>
    <t>記入日</t>
  </si>
  <si>
    <t>年</t>
  </si>
  <si>
    <t>月</t>
  </si>
  <si>
    <t>日</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</si>
  <si>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</si>
  <si>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</si>
  <si>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</si>
  <si>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</si>
  <si>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</si>
  <si>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</si>
  <si>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A[32]</t>
  </si>
  <si>
    <t>[32]</t>
  </si>
  <si>
    <t>[33]</t>
  </si>
  <si>
    <t>A[33]</t>
  </si>
  <si>
    <t>備考</t>
  </si>
  <si>
    <t>☆通常の（予選を行わない）大会の場合は、日付0の欄に大会初日（１日大会の場合は大会当日）を入力。</t>
  </si>
  <si>
    <t>選出審判員情報→</t>
  </si>
  <si>
    <t>種々の希望数</t>
  </si>
  <si>
    <t>備考（予備欄）</t>
  </si>
  <si>
    <t>A[21]</t>
  </si>
  <si>
    <t>（１）エントリーに関するチーム情報を入力してください。</t>
  </si>
  <si>
    <t>☆○○○の部分に、「ﾊﾟｰﾃｨｰ参加」「ﾚﾝﾀﾙｷｬｯﾌﾟ」などのことばを補う。</t>
  </si>
  <si>
    <t>ﾚｽｷｭｰﾁｭｰﾌﾞﾚｽｷｭｰ</t>
  </si>
  <si>
    <t>ﾎﾞｰﾄﾞﾘﾚｰ</t>
  </si>
  <si>
    <t>ﾎﾞｰﾄﾞﾚｽｷｭｰ</t>
  </si>
  <si>
    <t>【例１】男女別で行われる種目と、男女混合で行われる種目がある場合</t>
  </si>
  <si>
    <t>種目ごとエントリー入力欄</t>
  </si>
  <si>
    <t>大門SLSC</t>
  </si>
  <si>
    <t>【例２】男女混合でエントリーする種目のみを設定する（男女別の欄を全く使わない）場合</t>
  </si>
  <si>
    <t>ｵｰｼｬﾝ ﾏﾝ ﾘﾚｰ</t>
  </si>
  <si>
    <t>ｵｰｼｬﾝ ｳｰﾏﾝ ﾘﾚｰ</t>
  </si>
  <si>
    <t>※</t>
  </si>
  <si>
    <t>(２)</t>
  </si>
  <si>
    <t>(３)</t>
  </si>
  <si>
    <t>参加種別・参加費</t>
  </si>
  <si>
    <t>キャップ申請書</t>
  </si>
  <si>
    <t>申請日：平成　　　　年　　　月　　　日</t>
  </si>
  <si>
    <t>日本ライフセービング協会　競技運営・審判委員長　殿</t>
  </si>
  <si>
    <t>下記の通り、競技会出場キャップの申請をお願いします。</t>
  </si>
  <si>
    <t>ふりがな：</t>
  </si>
  <si>
    <t>チーム名：</t>
  </si>
  <si>
    <t>◆チーム代表者</t>
  </si>
  <si>
    <t>性別</t>
  </si>
  <si>
    <t>電話番号</t>
  </si>
  <si>
    <t>携帯番号</t>
  </si>
  <si>
    <t>氏　　名：</t>
  </si>
  <si>
    <t>男・女</t>
  </si>
  <si>
    <t>住　　所：〒　　　　　　ー　　　　　　　　　　　　都・道・府・県</t>
  </si>
  <si>
    <t>◆キャップ申請・登録方法</t>
  </si>
  <si>
    <t>　１．別紙「キャップ登録に関する規定」をご確認の上、必要事項を記入して下さい。</t>
  </si>
  <si>
    <r>
      <t>　２．キャップを上から見た</t>
    </r>
    <r>
      <rPr>
        <b/>
        <sz val="12"/>
        <rFont val="ＭＳ ゴシック"/>
        <family val="0"/>
      </rPr>
      <t>全てのデザイン</t>
    </r>
    <r>
      <rPr>
        <sz val="12"/>
        <rFont val="ＭＳ ゴシック"/>
        <family val="0"/>
      </rPr>
      <t>をカラーで図１の○の中に記入してください。</t>
    </r>
  </si>
  <si>
    <t>　３．図１では表現できないデザインは、その詳細を図２の枠の中に記してください。　　　</t>
  </si>
  <si>
    <t>　４．キャップの「性質」および「使用競技」に関して、該当するものにそれぞれチェックを入れてください。</t>
  </si>
  <si>
    <t>　５．申請書をJLA事務局に提出後、競技運営・審判委員会により審査をし、結果は申請担当者に対して</t>
  </si>
  <si>
    <r>
      <t xml:space="preserve">      書面で通達されます。</t>
    </r>
    <r>
      <rPr>
        <sz val="10"/>
        <rFont val="ＭＳ ゴシック"/>
        <family val="0"/>
      </rPr>
      <t>※他のチームと同じようなデザインは変更していただく場合があります。</t>
    </r>
  </si>
  <si>
    <t>　６．審査後、事務局より申請担当者に「受理証」及び「登録書（フォーマット）」を郵送いたします。</t>
  </si>
  <si>
    <t>　７．申請担当者からの「キャップ登録書」提出をもって、登録が完了となります。</t>
  </si>
  <si>
    <t>　　　　　　　　　　　　</t>
  </si>
  <si>
    <r>
      <t>　</t>
    </r>
    <r>
      <rPr>
        <b/>
        <sz val="10"/>
        <rFont val="ＭＳ ゴシック"/>
        <family val="0"/>
      </rPr>
      <t>（図１）　　　　　　　前</t>
    </r>
  </si>
  <si>
    <t>　（図２）</t>
  </si>
  <si>
    <t>　　　　　　　　　　 　後</t>
  </si>
  <si>
    <t>◆上記のキャップの性質は、</t>
  </si>
  <si>
    <t>　　　　 あご紐つき　　　　       メッシュ　　　　　　　　ゴム　　　　　　　　 シリコン　　です。</t>
  </si>
  <si>
    <t>　※該当する□にチェックを入れてください。</t>
  </si>
  <si>
    <t>◆上記のキャップは、　　　　　　オーシャン競技　　　　　プール競技で登録いたします。</t>
  </si>
  <si>
    <t>　　</t>
  </si>
  <si>
    <t>　※オーシャン競技とプール競技で使用する場合は、両方の□チェックを入れてください。</t>
  </si>
  <si>
    <t>　諸注意</t>
  </si>
  <si>
    <t>　●「キャップ申請・登録」は、必ず、キャップ制作の前に行ってください。</t>
  </si>
  <si>
    <t>　●キャップデザイン変更の場合は、その都度、必ず本書式にて変更のための申請・登録を行ってください。</t>
  </si>
  <si>
    <t>　●オーシャン競技用とプール競技用のデザインが異なる場合は、それぞれ提出してください。</t>
  </si>
  <si>
    <t>　→「×義務なし」の場合は 0人 表示</t>
  </si>
  <si>
    <t>項目名１：</t>
  </si>
  <si>
    <t>単位１：</t>
  </si>
  <si>
    <t>項目名２：</t>
  </si>
  <si>
    <t>単位２：</t>
  </si>
  <si>
    <t>☆△△△の部分に、「ﾊﾟｰﾃｨｰ参加」「ﾚﾝﾀﾙｷｬｯﾌﾟ」などのことばを補う。</t>
  </si>
  <si>
    <t>JLA会費納入金額（通常は、様式 B-1 からの参照データにつき、入力不要）</t>
  </si>
  <si>
    <t>参加種別（通常は、様式 A からの参照データにつき、入力不要）</t>
  </si>
  <si>
    <t>ラッシュガード・Ｔシャツ等サイズ（通常は、様式 A からの参照データにつき、入力不要）</t>
  </si>
  <si>
    <t>年齢区分</t>
  </si>
  <si>
    <t>↓</t>
  </si>
  <si>
    <t>競技者
合計</t>
  </si>
  <si>
    <t>☆◇◇◇の部分に、「ラッシュガード」「大会記念Ｔシャツ」などのことばを補う。</t>
  </si>
  <si>
    <t>氏名ﾌﾘｶﾞﾅ
(ｾｲﾒｲ別)</t>
  </si>
  <si>
    <t>Ver.2-01</t>
  </si>
  <si>
    <t>種目ごとエントリー　種目名</t>
  </si>
  <si>
    <t>氏名漢字
(姓名別)</t>
  </si>
  <si>
    <t>チーム
番号</t>
  </si>
  <si>
    <t>B-3</t>
  </si>
  <si>
    <t>B-4</t>
  </si>
  <si>
    <t>C-2</t>
  </si>
  <si>
    <t>登録Ｎｏ．</t>
  </si>
  <si>
    <t>チーム名読み仮名</t>
  </si>
  <si>
    <t>所属No</t>
  </si>
  <si>
    <t>加盟団体</t>
  </si>
  <si>
    <t>学校コード</t>
  </si>
  <si>
    <t>クラスコード</t>
  </si>
  <si>
    <t>エントリー種目距離</t>
  </si>
  <si>
    <t>エントリータイム</t>
  </si>
  <si>
    <t>レコード区切り</t>
  </si>
  <si>
    <t>旧日水連コード</t>
  </si>
  <si>
    <t>生年月日</t>
  </si>
  <si>
    <t>学年</t>
  </si>
  <si>
    <t>クラスコード</t>
  </si>
  <si>
    <t>新日水連コード</t>
  </si>
  <si>
    <t>所属名１（漢字）</t>
  </si>
  <si>
    <t>所属名１（カナ）</t>
  </si>
  <si>
    <t>所属名３（漢字）</t>
  </si>
  <si>
    <t>所属名３（カナ）</t>
  </si>
  <si>
    <t>使用所属No.</t>
  </si>
  <si>
    <t>エントリー種目距離１</t>
  </si>
  <si>
    <t>エントリータイム１</t>
  </si>
  <si>
    <t>エントリータイム１</t>
  </si>
  <si>
    <t>エントリー種目距離２</t>
  </si>
  <si>
    <t>エントリータイム２</t>
  </si>
  <si>
    <t>エントリータイム２</t>
  </si>
  <si>
    <t>エントリー種目距離３</t>
  </si>
  <si>
    <t>エントリータイム３</t>
  </si>
  <si>
    <t>エントリータイム３</t>
  </si>
  <si>
    <t>エントリー種目距離４</t>
  </si>
  <si>
    <t>エントリータイム４</t>
  </si>
  <si>
    <t>エントリータイム４</t>
  </si>
  <si>
    <t>エントリー種目距離５</t>
  </si>
  <si>
    <t>エントリータイム５</t>
  </si>
  <si>
    <t>エントリータイム５</t>
  </si>
  <si>
    <t>エントリー種目距離６</t>
  </si>
  <si>
    <t>エントリータイム６</t>
  </si>
  <si>
    <t>エントリータイム６</t>
  </si>
  <si>
    <t>エントリー種目距離７</t>
  </si>
  <si>
    <t>エントリータイム７</t>
  </si>
  <si>
    <t>エントリータイム７</t>
  </si>
  <si>
    <t>エントリー種目距離８</t>
  </si>
  <si>
    <t>エントリータイム８</t>
  </si>
  <si>
    <t>エントリータイム８</t>
  </si>
  <si>
    <t>エントリー種目距離９</t>
  </si>
  <si>
    <t>エントリータイム９</t>
  </si>
  <si>
    <t>エントリータイム９</t>
  </si>
  <si>
    <t>エントリー種目距離10</t>
  </si>
  <si>
    <t>エントリータイム10</t>
  </si>
  <si>
    <t>エントリータイム10</t>
  </si>
  <si>
    <t>年齢区分（通常は、様式 B-1 からの参照データにつき、入力不要）</t>
  </si>
  <si>
    <t>年齢区分</t>
  </si>
  <si>
    <t>様式C-2_No.1（男子）→</t>
  </si>
  <si>
    <t>様式C-2_No.2（女子）→</t>
  </si>
  <si>
    <t>様式C-3_No.3（男女）→</t>
  </si>
  <si>
    <t>[34]</t>
  </si>
  <si>
    <t>競技補助員情報→</t>
  </si>
  <si>
    <t>補助員氏名</t>
  </si>
  <si>
    <t>競技者登録の有無</t>
  </si>
  <si>
    <t>補助員連絡先</t>
  </si>
  <si>
    <t>様式B-3情報→</t>
  </si>
  <si>
    <t>様式B-4情報→</t>
  </si>
  <si>
    <t>※《基本設定》画面は、リストの下（AU33）にあります。</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</si>
  <si>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</si>
  <si>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</si>
  <si>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</si>
  <si>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</si>
  <si>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</si>
  <si>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</si>
  <si>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</si>
  <si>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</si>
  <si>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</si>
  <si>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</si>
  <si>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</si>
  <si>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</si>
  <si>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</si>
  <si>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</si>
  <si>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</si>
  <si>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</si>
  <si>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</si>
  <si>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</si>
  <si>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</si>
  <si>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</si>
  <si>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</si>
  <si>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</si>
  <si>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</si>
  <si>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</si>
  <si>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</si>
  <si>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</si>
  <si>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</si>
  <si>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</si>
  <si>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</si>
  <si>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</si>
  <si>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</si>
  <si>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</si>
  <si>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</si>
  <si>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</si>
  <si>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</si>
  <si>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</si>
  <si>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</si>
  <si>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</si>
  <si>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</si>
  <si>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</si>
  <si>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</si>
  <si>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</si>
  <si>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</si>
  <si>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</si>
  <si>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</si>
  <si>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B3-46</t>
  </si>
  <si>
    <t>B3-47</t>
  </si>
  <si>
    <t>B3-51</t>
  </si>
  <si>
    <t>B3-52</t>
  </si>
  <si>
    <t>B3-53</t>
  </si>
  <si>
    <t>B3-54</t>
  </si>
  <si>
    <t>B3-55</t>
  </si>
  <si>
    <t>B3-56</t>
  </si>
  <si>
    <t>B3-57</t>
  </si>
  <si>
    <t>B3-58</t>
  </si>
  <si>
    <t>B3-59</t>
  </si>
  <si>
    <t>B3-60</t>
  </si>
  <si>
    <t>B3-61</t>
  </si>
  <si>
    <t>B3-62</t>
  </si>
  <si>
    <t>B3-63</t>
  </si>
  <si>
    <t>B3-64</t>
  </si>
  <si>
    <t>B3-65</t>
  </si>
  <si>
    <t>B3-66</t>
  </si>
  <si>
    <t>B3-67</t>
  </si>
  <si>
    <t>B3-68</t>
  </si>
  <si>
    <t>B3-69</t>
  </si>
  <si>
    <t>B3-70</t>
  </si>
  <si>
    <t>B3-71</t>
  </si>
  <si>
    <t>B3-72</t>
  </si>
  <si>
    <t>B3-73</t>
  </si>
  <si>
    <t>B3-74</t>
  </si>
  <si>
    <t>B3-75</t>
  </si>
  <si>
    <t>B3-76</t>
  </si>
  <si>
    <t>B3-77</t>
  </si>
  <si>
    <t>B3-79</t>
  </si>
  <si>
    <t>B4-01</t>
  </si>
  <si>
    <t>B4-02</t>
  </si>
  <si>
    <t>B4-03</t>
  </si>
  <si>
    <t>B4-04</t>
  </si>
  <si>
    <t>B4-05</t>
  </si>
  <si>
    <t>B4-06</t>
  </si>
  <si>
    <t>B4-07</t>
  </si>
  <si>
    <t>B4-08</t>
  </si>
  <si>
    <t>B4-09</t>
  </si>
  <si>
    <t>B4-10</t>
  </si>
  <si>
    <t>B4-11</t>
  </si>
  <si>
    <t>B4-12</t>
  </si>
  <si>
    <t>B4-13</t>
  </si>
  <si>
    <t>B4-14</t>
  </si>
  <si>
    <t>B4-15</t>
  </si>
  <si>
    <t>B4-16</t>
  </si>
  <si>
    <t>B4-17</t>
  </si>
  <si>
    <t>B4-18</t>
  </si>
  <si>
    <t>B4-19</t>
  </si>
  <si>
    <t>B4-20</t>
  </si>
  <si>
    <t>B4-21</t>
  </si>
  <si>
    <t>B4-22</t>
  </si>
  <si>
    <t>B4-23</t>
  </si>
  <si>
    <t>B4-24</t>
  </si>
  <si>
    <t>B4-25</t>
  </si>
  <si>
    <t>B4-26</t>
  </si>
  <si>
    <t>B4-27</t>
  </si>
  <si>
    <t>B4-28</t>
  </si>
  <si>
    <t>B4-29</t>
  </si>
  <si>
    <t>B4-30</t>
  </si>
  <si>
    <t>B4-31</t>
  </si>
  <si>
    <t>B4-32</t>
  </si>
  <si>
    <t>B4-33</t>
  </si>
  <si>
    <t>B4-34</t>
  </si>
  <si>
    <t>B4-35</t>
  </si>
  <si>
    <t>B4-36</t>
  </si>
  <si>
    <t>B4-37</t>
  </si>
  <si>
    <t>B4-38</t>
  </si>
  <si>
    <t>B4-39</t>
  </si>
  <si>
    <t>B4-40</t>
  </si>
  <si>
    <t>B4-41</t>
  </si>
  <si>
    <t>B4-42</t>
  </si>
  <si>
    <t>B4-43</t>
  </si>
  <si>
    <t>B4-44</t>
  </si>
  <si>
    <t>B4-45</t>
  </si>
  <si>
    <t>B4-46</t>
  </si>
  <si>
    <t>B4-47</t>
  </si>
  <si>
    <t>B4-51</t>
  </si>
  <si>
    <t>B4-52</t>
  </si>
  <si>
    <t>B4-53</t>
  </si>
  <si>
    <t>B4-54</t>
  </si>
  <si>
    <t>B4-55</t>
  </si>
  <si>
    <t>B4-56</t>
  </si>
  <si>
    <t>B4-59</t>
  </si>
  <si>
    <t>B4-60</t>
  </si>
  <si>
    <t>B4-61</t>
  </si>
  <si>
    <t>B4-62</t>
  </si>
  <si>
    <t>B4-63</t>
  </si>
  <si>
    <t>B4-64</t>
  </si>
  <si>
    <t>B4-65</t>
  </si>
  <si>
    <t>B4-66</t>
  </si>
  <si>
    <t>B4-67</t>
  </si>
  <si>
    <t>B4-68</t>
  </si>
  <si>
    <t>B4-69</t>
  </si>
  <si>
    <t>B4-70</t>
  </si>
  <si>
    <t>B4-71</t>
  </si>
  <si>
    <t>B4-72</t>
  </si>
  <si>
    <t>B4-73</t>
  </si>
  <si>
    <t>B4-74</t>
  </si>
  <si>
    <t>B4-75</t>
  </si>
  <si>
    <t>B4-76</t>
  </si>
  <si>
    <t>B4-77</t>
  </si>
  <si>
    <t>B4-79</t>
  </si>
  <si>
    <t>[17]</t>
  </si>
  <si>
    <t>ＪＬＡクラブ登録の有無</t>
  </si>
  <si>
    <t>○登録あり</t>
  </si>
  <si>
    <t>×登録なし</t>
  </si>
  <si>
    <t>役　職</t>
  </si>
  <si>
    <t>男子キャプテン→</t>
  </si>
  <si>
    <t>女子キャプテン→</t>
  </si>
  <si>
    <t>男子氏名</t>
  </si>
  <si>
    <t>男子ﾌﾘｶﾞﾅ</t>
  </si>
  <si>
    <t>男子性別</t>
  </si>
  <si>
    <t>男子〒</t>
  </si>
  <si>
    <t>男子住所</t>
  </si>
  <si>
    <t>男子電話</t>
  </si>
  <si>
    <t>男子E-mail</t>
  </si>
  <si>
    <t>女子氏名</t>
  </si>
  <si>
    <t>女子ﾌﾘｶﾞﾅ</t>
  </si>
  <si>
    <t>女子性別</t>
  </si>
  <si>
    <t>女子〒</t>
  </si>
  <si>
    <t>女子住所</t>
  </si>
  <si>
    <t>女子電話</t>
  </si>
  <si>
    <t>女子E-mail</t>
  </si>
  <si>
    <t>JLAクラブ登録</t>
  </si>
  <si>
    <t>A[16]</t>
  </si>
  <si>
    <t>A[17]</t>
  </si>
  <si>
    <t>役職</t>
  </si>
  <si>
    <t>顧問・監督→</t>
  </si>
  <si>
    <t>役職氏名</t>
  </si>
  <si>
    <t>役職ﾌﾘｶﾞﾅ</t>
  </si>
  <si>
    <t>役職性別</t>
  </si>
  <si>
    <t>役職〒</t>
  </si>
  <si>
    <t>役職住所</t>
  </si>
  <si>
    <t>役職電話</t>
  </si>
  <si>
    <t>役職E-mail</t>
  </si>
  <si>
    <t>※《基本設定》画面は、リストの下（Z12）にあります。</t>
  </si>
  <si>
    <t>C2-01</t>
  </si>
  <si>
    <t>C2-02</t>
  </si>
  <si>
    <t>C2-03</t>
  </si>
  <si>
    <t>C2-04</t>
  </si>
  <si>
    <t>C2-05</t>
  </si>
  <si>
    <t>C2-06</t>
  </si>
  <si>
    <t>C2-07</t>
  </si>
  <si>
    <t>C2-08</t>
  </si>
  <si>
    <t>C2-09</t>
  </si>
  <si>
    <t>C2-10</t>
  </si>
  <si>
    <t>C2-11</t>
  </si>
  <si>
    <t>C2-12</t>
  </si>
  <si>
    <t>C2-13</t>
  </si>
  <si>
    <t>C2-14</t>
  </si>
  <si>
    <t>C2-15</t>
  </si>
  <si>
    <t>C2-16</t>
  </si>
  <si>
    <t>C2-17</t>
  </si>
  <si>
    <t>C2-18</t>
  </si>
  <si>
    <t>C2-21</t>
  </si>
  <si>
    <t>C2-22</t>
  </si>
  <si>
    <t>C2-23</t>
  </si>
  <si>
    <t>C2-24</t>
  </si>
  <si>
    <t>C2-25</t>
  </si>
  <si>
    <t>C2-26</t>
  </si>
  <si>
    <t>C2-27</t>
  </si>
  <si>
    <t>C2-28</t>
  </si>
  <si>
    <t>C2-29</t>
  </si>
  <si>
    <t>C2-30</t>
  </si>
  <si>
    <t>C2-31</t>
  </si>
  <si>
    <t>C2-32</t>
  </si>
  <si>
    <t>※男女区分とエントリー可能な種目が明確になるように、非該当セルを濃いグレーで塗りつぶして、さらに“×”を入力する</t>
  </si>
  <si>
    <t>※項目欄「種目B3-1」から「種目B3-7」に、（原則）半角ｶﾀｶﾅで直接入力（使用しない欄は空白にする）</t>
  </si>
  <si>
    <t>※項目欄「種目B4-1」から「種目B4-7」に、（原則）半角ｶﾀｶﾅで直接入力（使用しない欄は空白にする）</t>
  </si>
  <si>
    <t>B3-59～</t>
  </si>
  <si>
    <t>B4-59～</t>
  </si>
  <si>
    <t>C2-15～</t>
  </si>
  <si>
    <t>チーム略称（全角６文字）</t>
  </si>
  <si>
    <t>チーム略称（半角ｶﾀｶﾅ１２文字）</t>
  </si>
  <si>
    <t>C2-04</t>
  </si>
  <si>
    <t>C2-05</t>
  </si>
  <si>
    <t>mm:ss.00</t>
  </si>
  <si>
    <t>[13]</t>
  </si>
  <si>
    <t>[14]</t>
  </si>
  <si>
    <t>[18]</t>
  </si>
  <si>
    <t>A[18]</t>
  </si>
  <si>
    <t>チーム所在地</t>
  </si>
  <si>
    <t>主な活動場所</t>
  </si>
  <si>
    <t>チーム活動情報→</t>
  </si>
  <si>
    <t>目標タイムの形式　(分):(秒).(100分の1秒)→</t>
  </si>
  <si>
    <t>様式 A-4 （チーム情報）</t>
  </si>
  <si>
    <t>○義務あり</t>
  </si>
  <si>
    <t>　●キャップの申請の期限は、出場する競技会のエントリー締切り日までと致します。</t>
  </si>
  <si>
    <t>WA4-01</t>
  </si>
  <si>
    <t>WA4-02</t>
  </si>
  <si>
    <t>WA4-03</t>
  </si>
  <si>
    <t>WA4-04</t>
  </si>
  <si>
    <t>WA4-05</t>
  </si>
  <si>
    <t>WA4-06</t>
  </si>
  <si>
    <t>WA4-07</t>
  </si>
  <si>
    <t>WA4-08</t>
  </si>
  <si>
    <t>WA4-09</t>
  </si>
  <si>
    <t>WA4-10</t>
  </si>
  <si>
    <t>WA4-11</t>
  </si>
  <si>
    <t>WA4-12</t>
  </si>
  <si>
    <t>WA4-13</t>
  </si>
  <si>
    <t>WA4-14</t>
  </si>
  <si>
    <t>WA4-15</t>
  </si>
  <si>
    <t>WA4-16</t>
  </si>
  <si>
    <t>WA4-17</t>
  </si>
  <si>
    <t>WA4-18</t>
  </si>
  <si>
    <t>WA4-19</t>
  </si>
  <si>
    <t>WA4-20</t>
  </si>
  <si>
    <t>WA4-21</t>
  </si>
  <si>
    <t>WA4-22</t>
  </si>
  <si>
    <t>WA4-23</t>
  </si>
  <si>
    <t>WA4-24</t>
  </si>
  <si>
    <t>WA4-25</t>
  </si>
  <si>
    <t>WA4-26</t>
  </si>
  <si>
    <t>WA4-27</t>
  </si>
  <si>
    <t>WA4-28</t>
  </si>
  <si>
    <t>WA4-29</t>
  </si>
  <si>
    <t>WA4-30</t>
  </si>
  <si>
    <t>WA4-31</t>
  </si>
  <si>
    <t>WA4-32</t>
  </si>
  <si>
    <t>WA4-33</t>
  </si>
  <si>
    <t>WA4-34</t>
  </si>
  <si>
    <t>WA4-35</t>
  </si>
  <si>
    <t>WA4-36</t>
  </si>
  <si>
    <t>WA4-37</t>
  </si>
  <si>
    <t>WA4-38</t>
  </si>
  <si>
    <t>WA4-39</t>
  </si>
  <si>
    <t>WA4-40</t>
  </si>
  <si>
    <t>WA4-41</t>
  </si>
  <si>
    <t>WA4-42</t>
  </si>
  <si>
    <t>WA4-43</t>
  </si>
  <si>
    <t>WA4-53</t>
  </si>
  <si>
    <t>WA4-59</t>
  </si>
  <si>
    <t>WA4-60</t>
  </si>
  <si>
    <t>WA4-61</t>
  </si>
  <si>
    <t>WA4-62</t>
  </si>
  <si>
    <t>WA4-63</t>
  </si>
  <si>
    <t>WA4-64</t>
  </si>
  <si>
    <t>WA4-65</t>
  </si>
  <si>
    <t>WA4-66</t>
  </si>
  <si>
    <t>WA4-67</t>
  </si>
  <si>
    <t>WA4-68</t>
  </si>
  <si>
    <t>WA4-69</t>
  </si>
  <si>
    <t>WA4-70</t>
  </si>
  <si>
    <t>WA4-71</t>
  </si>
  <si>
    <t>WA4-72</t>
  </si>
  <si>
    <t>WA4-73</t>
  </si>
  <si>
    <t>WA4-74</t>
  </si>
  <si>
    <t>WA4-75</t>
  </si>
  <si>
    <t>WA4-76</t>
  </si>
  <si>
    <t>WA4-77</t>
  </si>
  <si>
    <t>WA4-78</t>
  </si>
  <si>
    <t>WA4-79</t>
  </si>
  <si>
    <t>WA4-80</t>
  </si>
  <si>
    <t>WA4-81</t>
  </si>
  <si>
    <t>WA4-82</t>
  </si>
  <si>
    <t>WA4-83</t>
  </si>
  <si>
    <t>WA4-84</t>
  </si>
  <si>
    <t>WA4-85</t>
  </si>
  <si>
    <t>WA4-86</t>
  </si>
  <si>
    <t>WA4-87</t>
  </si>
  <si>
    <t>WA4-88</t>
  </si>
  <si>
    <t>WA4-89</t>
  </si>
  <si>
    <t>WA4-90</t>
  </si>
  <si>
    <t>WA4-91</t>
  </si>
  <si>
    <t>WA4-92</t>
  </si>
  <si>
    <t>WA4-93</t>
  </si>
  <si>
    <t>WA4-94</t>
  </si>
  <si>
    <t>WA4-95</t>
  </si>
  <si>
    <t>WA4-96</t>
  </si>
  <si>
    <t>WA4-97</t>
  </si>
  <si>
    <t>WA4-98</t>
  </si>
  <si>
    <t>WA4-99</t>
  </si>
  <si>
    <t>WA4-100</t>
  </si>
  <si>
    <t>WA4-101</t>
  </si>
  <si>
    <t>WA4-102</t>
  </si>
  <si>
    <t>WA4-103</t>
  </si>
  <si>
    <t>WA4-104</t>
  </si>
  <si>
    <t>WA4-105</t>
  </si>
  <si>
    <t>WA4-106</t>
  </si>
  <si>
    <t>WA4-107</t>
  </si>
  <si>
    <t>WA4-108</t>
  </si>
  <si>
    <t>WA4-111</t>
  </si>
  <si>
    <t>ﾍﾞｰｼｯｸ所持人数</t>
  </si>
  <si>
    <t>ﾌﾟｰﾙｶﾞｰﾄﾞ所持人数</t>
  </si>
  <si>
    <r>
      <t>様式 D（同意書）は、チーム代表者が</t>
    </r>
    <r>
      <rPr>
        <b/>
        <u val="single"/>
        <sz val="12"/>
        <color indexed="10"/>
        <rFont val="ＭＳ ゴシック"/>
        <family val="0"/>
      </rPr>
      <t>手書きで提出</t>
    </r>
    <r>
      <rPr>
        <sz val="12"/>
        <color indexed="8"/>
        <rFont val="ＭＳ ゴシック"/>
        <family val="0"/>
      </rPr>
      <t>していただく書類です。</t>
    </r>
  </si>
  <si>
    <t>(１)</t>
  </si>
  <si>
    <t>このシートを、「Ａ４版」で、１枚分印刷する（この説明文は印刷されません）。</t>
  </si>
  <si>
    <r>
      <t>チーム代表者に、</t>
    </r>
    <r>
      <rPr>
        <b/>
        <sz val="12"/>
        <color indexed="10"/>
        <rFont val="ＭＳ ゴシック"/>
        <family val="0"/>
      </rPr>
      <t>「必要事項の記入」・「本人署名・押印」</t>
    </r>
    <r>
      <rPr>
        <sz val="12"/>
        <color indexed="8"/>
        <rFont val="ＭＳ ゴシック"/>
        <family val="0"/>
      </rPr>
      <t>を依頼する。</t>
    </r>
  </si>
  <si>
    <t>申込締切までに郵送する。</t>
  </si>
  <si>
    <t>当チームの登録競技者は、大会主催者が定めた参加資格を満たしています。</t>
  </si>
  <si>
    <t>当チームの登録競技者は、大会主催者が定めた規則・規定・指示を遵守し、本大会の円滑な運営・進行に協力します。</t>
  </si>
  <si>
    <t>当チームの登録競技者は、大会開催中、各自私物の管理に自ら責任を持ち、大会主催者に対しては責任を問いません。</t>
  </si>
  <si>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</si>
  <si>
    <t>全員の健康状態が良好であることを確認し、また、各個人の自覚と責任において安全と健康に注意を払い、かつ、トレーニングを十分に行って本大会に臨むことを認めます。</t>
  </si>
  <si>
    <t>当チームの登録競技者の競技中の事故・発病等については、大会主催者において応急処置が施されることを承諾し、その応急処置の方法及び結果に対して異議を唱えません。</t>
  </si>
  <si>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</si>
  <si>
    <t>8.</t>
  </si>
  <si>
    <t>当チームの登録競技者の家族、親族及び保護者は大会の内容を理解し、大会参加を承諾していることを認めます。</t>
  </si>
  <si>
    <t>上記の各事項を当チームの登録競技者は確認・同意した上で、競技者として登録・参加することを認めます。</t>
  </si>
  <si>
    <t>チーム
代表者
氏名</t>
  </si>
  <si>
    <t>チーム
代表者
住所</t>
  </si>
  <si>
    <t>チーム
代表者
連絡先</t>
  </si>
  <si>
    <t>（チーム代表者本人による署名・捺印のみ有効）</t>
  </si>
  <si>
    <t>チーム種目</t>
  </si>
  <si>
    <t>上記にない場合は右記に手入力</t>
  </si>
  <si>
    <t>（２）自動で表示されますので、手入力しないで下さい。</t>
  </si>
  <si>
    <t>(選手登録内訳)</t>
  </si>
  <si>
    <t>（３）表示された人数の審判員の名前を入力下さい。</t>
  </si>
  <si>
    <t>（氏）↑</t>
  </si>
  <si>
    <t>（名）↑</t>
  </si>
  <si>
    <t>３人</t>
  </si>
  <si>
    <t>手入力</t>
  </si>
  <si>
    <t>チームNO</t>
  </si>
  <si>
    <t>選手NO</t>
  </si>
  <si>
    <t>氏名</t>
  </si>
  <si>
    <t>ﾌﾘｶﾞﾅ</t>
  </si>
  <si>
    <t>ﾁｰﾑ</t>
  </si>
  <si>
    <t>漢字・姓</t>
  </si>
  <si>
    <t>漢字・名</t>
  </si>
  <si>
    <t>ﾌﾘｶﾞﾅ・ｾｲ
(半角ｶﾀｶﾅ)</t>
  </si>
  <si>
    <t>ﾌﾘｶﾞﾅ・ﾒｲ
(半角ｶﾀｶﾅ)</t>
  </si>
  <si>
    <t>東京</t>
  </si>
  <si>
    <t>太郎</t>
  </si>
  <si>
    <t>ﾄｳｷｮｳ</t>
  </si>
  <si>
    <t>ﾀﾛｳ</t>
  </si>
  <si>
    <t>品川</t>
  </si>
  <si>
    <t>勇樹</t>
  </si>
  <si>
    <t>ｼﾅｶﾞﾜ</t>
  </si>
  <si>
    <t>ﾕｳｷ</t>
  </si>
  <si>
    <t>花子</t>
  </si>
  <si>
    <t>ﾊﾅｺ</t>
  </si>
  <si>
    <t>香奈</t>
  </si>
  <si>
    <t>ｶﾅ</t>
  </si>
  <si>
    <t>JLA-ID
（JLA+9桁）</t>
  </si>
  <si>
    <t>ﾒﾝﾊﾞｰID
(5から始まる9桁)</t>
  </si>
  <si>
    <t>JLA123456788</t>
  </si>
  <si>
    <t>5000xxxxx</t>
  </si>
  <si>
    <t>JLA123456787</t>
  </si>
  <si>
    <t>5000yyyyy</t>
  </si>
  <si>
    <t>サーフライフセービングインストラクター（アシスタント含む）</t>
  </si>
  <si>
    <t>プールライフガーディングインストラクター（アシスタント含む）</t>
  </si>
  <si>
    <t>IRB インストラクター（アシスタント含む）</t>
  </si>
  <si>
    <t>ジュニアライフセービングインストラクター（アシスタント含む）</t>
  </si>
  <si>
    <t xml:space="preserve">ベーシックサーフライフセーバー </t>
  </si>
  <si>
    <t xml:space="preserve">アドバンスサーフライフセーバー </t>
  </si>
  <si>
    <t>プールライフガード</t>
  </si>
  <si>
    <t>アドバンスプールライフガード</t>
  </si>
  <si>
    <t>IRB クルー</t>
  </si>
  <si>
    <t>IRB ドライバー</t>
  </si>
  <si>
    <t>リーダー</t>
  </si>
  <si>
    <t>選手登録費</t>
  </si>
  <si>
    <t>チーム種目費</t>
  </si>
  <si>
    <t>KITAJIMAQUATICS</t>
  </si>
  <si>
    <t>高校生</t>
  </si>
  <si>
    <t>高校生</t>
  </si>
  <si>
    <t>小学生</t>
  </si>
  <si>
    <t>小学生</t>
  </si>
  <si>
    <t>中学生</t>
  </si>
  <si>
    <t>中学生</t>
  </si>
  <si>
    <t>チーム顧問又は監督</t>
  </si>
  <si>
    <t>☆チーム代表者が兼ねる場合は、入力不要です。</t>
  </si>
  <si>
    <t>☆2次要項はエントリー担当者に送ります</t>
  </si>
  <si>
    <t>2020年1月15日（水） ﾒｰﾙ送信のみ23：59まで　※同意書のみ郵送（当日消印有効）</t>
  </si>
  <si>
    <t>2020年1月15日（水） ﾒｰﾙ送信(入力）のみ　※郵送提出はできません</t>
  </si>
  <si>
    <t>選出人数:</t>
  </si>
  <si>
    <t>認定オフィシャル</t>
  </si>
  <si>
    <t>選出義務の有無→</t>
  </si>
  <si>
    <t xml:space="preserve"> 1人以上 ～  4人以下</t>
  </si>
  <si>
    <t xml:space="preserve"> 5人以上 ～ 15人以下</t>
  </si>
  <si>
    <t>16人以上 ～ 30人以下</t>
  </si>
  <si>
    <t>31人以上 ～</t>
  </si>
  <si>
    <t>個人種目・男子(様式B-3)</t>
  </si>
  <si>
    <t>個人種目・女子(様式B-4)</t>
  </si>
  <si>
    <t>チーム・特別種目(様式C-2)</t>
  </si>
  <si>
    <t>「LIFESAVERS」
第 1,2,5,6 種
いずれかの
団体登録の有無</t>
  </si>
  <si>
    <t>高校生</t>
  </si>
  <si>
    <t>小学3,4年生
50m
障害物ｽｲﾑ</t>
  </si>
  <si>
    <t>エントリー目標タイム　(分):(秒).(100分の1秒)→</t>
  </si>
  <si>
    <t>mm:ss.00</t>
  </si>
  <si>
    <t>小学5,6年生
50m
障害物ｽｲﾑ</t>
  </si>
  <si>
    <t>小学3,4年生
100m
ﾚｽｷｭｰﾁｭｰﾌﾞﾄｳ</t>
  </si>
  <si>
    <t>小学5,6年生
100m
ﾚｽｷｭｰﾁｭｰﾌﾞﾄｳ</t>
  </si>
  <si>
    <t>小学生</t>
  </si>
  <si>
    <t>高校生</t>
  </si>
  <si>
    <t>02:24.09</t>
  </si>
  <si>
    <t>02:45.89</t>
  </si>
  <si>
    <t>01:23.56</t>
  </si>
  <si>
    <t>02:59.09</t>
  </si>
  <si>
    <t>01:34.56</t>
  </si>
  <si>
    <t>ｱﾙﾌｧﾍﾞｯﾄ
選択</t>
  </si>
  <si>
    <t>A</t>
  </si>
  <si>
    <t>B</t>
  </si>
  <si>
    <t>C</t>
  </si>
  <si>
    <t>種別</t>
  </si>
  <si>
    <t>合計</t>
  </si>
  <si>
    <t>全合計</t>
  </si>
  <si>
    <t>選出
オフィシャル</t>
  </si>
  <si>
    <t>個人種目追加</t>
  </si>
  <si>
    <t>マスターズ</t>
  </si>
  <si>
    <t>マスターズ</t>
  </si>
  <si>
    <t>(追加個人
種目)</t>
  </si>
  <si>
    <t>(チーム
種目)</t>
  </si>
  <si>
    <t>小学1,2年生</t>
  </si>
  <si>
    <t>小学3,4年生
障害物ｽｲﾑ
(50m)</t>
  </si>
  <si>
    <t>小学5,6年生
障害物ｽｲﾑ
(50m)</t>
  </si>
  <si>
    <t>01:13.67</t>
  </si>
  <si>
    <t>01.09.34</t>
  </si>
  <si>
    <t>中学生
障害物ｽｲﾑ
(100m)</t>
  </si>
  <si>
    <t>中学生
ﾏﾈｷﾝｷｬﾘｰ
(50m)</t>
  </si>
  <si>
    <t>高校生
障害物ｽｲﾑ
(100m)</t>
  </si>
  <si>
    <t>高校生
ﾏﾈｷﾝｷｬﾘｰ
(50m)</t>
  </si>
  <si>
    <t>高校生
ﾏﾈｷﾝｷｬﾘｰ
(50m)</t>
  </si>
  <si>
    <t>ﾏｽﾀｰｽﾞ
障害物ｽｲﾑ
(100m)</t>
  </si>
  <si>
    <t>ﾏｽﾀｰｽﾞ
ﾏﾈｷﾝｷｬﾘｰ
(50m)</t>
  </si>
  <si>
    <r>
      <t>中学生
ﾏﾈｷﾝ</t>
    </r>
    <r>
      <rPr>
        <b/>
        <sz val="10"/>
        <color indexed="30"/>
        <rFont val="ＭＳ ゴシック"/>
        <family val="0"/>
      </rPr>
      <t>ｷｬﾘｰ</t>
    </r>
    <r>
      <rPr>
        <sz val="10"/>
        <rFont val="ＭＳ ゴシック"/>
        <family val="0"/>
      </rPr>
      <t>･
ｳｨｽﾞﾌｨﾝ
(100m)</t>
    </r>
  </si>
  <si>
    <r>
      <t>高校生
ﾏﾈｷﾝ</t>
    </r>
    <r>
      <rPr>
        <b/>
        <sz val="10"/>
        <color indexed="30"/>
        <rFont val="ＭＳ ゴシック"/>
        <family val="0"/>
      </rPr>
      <t>ｷｬﾘｰ</t>
    </r>
    <r>
      <rPr>
        <sz val="10"/>
        <rFont val="ＭＳ ゴシック"/>
        <family val="0"/>
      </rPr>
      <t>･
ｳｨｽﾞﾌｨﾝ
(100m)</t>
    </r>
  </si>
  <si>
    <r>
      <t>ﾏｽﾀｰｽﾞ
ﾏﾈｷﾝ</t>
    </r>
    <r>
      <rPr>
        <b/>
        <sz val="10"/>
        <color indexed="30"/>
        <rFont val="ＭＳ ゴシック"/>
        <family val="0"/>
      </rPr>
      <t>ｷｬﾘｰ</t>
    </r>
    <r>
      <rPr>
        <sz val="10"/>
        <rFont val="ＭＳ ゴシック"/>
        <family val="0"/>
      </rPr>
      <t>･
ｳｨｽﾞﾌｨﾝ
(100m)</t>
    </r>
  </si>
  <si>
    <r>
      <t>ﾏｽﾀｰｽﾞ
ﾏﾈｷﾝ</t>
    </r>
    <r>
      <rPr>
        <b/>
        <sz val="10"/>
        <color indexed="30"/>
        <rFont val="ＭＳ ゴシック"/>
        <family val="0"/>
      </rPr>
      <t>ｷｬﾘｰ</t>
    </r>
    <r>
      <rPr>
        <sz val="10"/>
        <rFont val="ＭＳ ゴシック"/>
        <family val="0"/>
      </rPr>
      <t>･
ｳｨｽﾞﾌｨﾝ
(100m)</t>
    </r>
  </si>
  <si>
    <r>
      <t>ﾏｽﾀｰｽﾞ
ﾏﾈｷﾝ</t>
    </r>
    <r>
      <rPr>
        <b/>
        <sz val="10"/>
        <color indexed="10"/>
        <rFont val="ＭＳ ゴシック"/>
        <family val="0"/>
      </rPr>
      <t>ﾄｳ</t>
    </r>
    <r>
      <rPr>
        <sz val="10"/>
        <rFont val="ＭＳ ゴシック"/>
        <family val="0"/>
      </rPr>
      <t>･ｳｨｽﾞﾌｨﾝ
(100m)</t>
    </r>
  </si>
  <si>
    <r>
      <t>高校生
ﾏﾈｷﾝ</t>
    </r>
    <r>
      <rPr>
        <b/>
        <sz val="10"/>
        <color indexed="10"/>
        <rFont val="ＭＳ ゴシック"/>
        <family val="0"/>
      </rPr>
      <t>ﾄｳ</t>
    </r>
    <r>
      <rPr>
        <sz val="10"/>
        <rFont val="ＭＳ ゴシック"/>
        <family val="0"/>
      </rPr>
      <t>･ｳｨｽﾞﾌｨﾝ
(100m)</t>
    </r>
  </si>
  <si>
    <r>
      <t>高校生
ﾏﾈｷﾝ</t>
    </r>
    <r>
      <rPr>
        <b/>
        <sz val="10"/>
        <color indexed="10"/>
        <rFont val="ＭＳ ゴシック"/>
        <family val="0"/>
      </rPr>
      <t>ﾄｳ</t>
    </r>
    <r>
      <rPr>
        <sz val="10"/>
        <rFont val="ＭＳ ゴシック"/>
        <family val="0"/>
      </rPr>
      <t>･ｳｨｽﾞﾌｨﾝ
(100m)</t>
    </r>
  </si>
  <si>
    <r>
      <t>中学生
ﾏﾈｷﾝ</t>
    </r>
    <r>
      <rPr>
        <b/>
        <sz val="10"/>
        <color indexed="10"/>
        <rFont val="ＭＳ ゴシック"/>
        <family val="0"/>
      </rPr>
      <t>ﾄｳ</t>
    </r>
    <r>
      <rPr>
        <sz val="10"/>
        <rFont val="ＭＳ ゴシック"/>
        <family val="0"/>
      </rPr>
      <t>･ｳｨｽﾞﾌｨﾝ
(100m)</t>
    </r>
  </si>
  <si>
    <t>01:45.09</t>
  </si>
  <si>
    <r>
      <t>ﾏｽﾀｰｽﾞ
ﾏﾈｷﾝ</t>
    </r>
    <r>
      <rPr>
        <b/>
        <sz val="10"/>
        <color indexed="10"/>
        <rFont val="ＭＳ ゴシック"/>
        <family val="0"/>
      </rPr>
      <t>ﾄｳ</t>
    </r>
    <r>
      <rPr>
        <sz val="10"/>
        <rFont val="ＭＳ ゴシック"/>
        <family val="0"/>
      </rPr>
      <t>･ｳｨｽﾞﾌｨﾝ
(100m)</t>
    </r>
  </si>
  <si>
    <t>個人追加費</t>
  </si>
  <si>
    <t>小学生</t>
  </si>
  <si>
    <t>中学生</t>
  </si>
  <si>
    <t>高校生</t>
  </si>
  <si>
    <t>マスターズ</t>
  </si>
  <si>
    <t>女子</t>
  </si>
  <si>
    <t>男子</t>
  </si>
  <si>
    <t>計</t>
  </si>
  <si>
    <t>中学生
ﾒﾄﾞﾚｰﾘﾚｰ
(4×50m)</t>
  </si>
  <si>
    <t>高校生
ﾒﾄﾞﾚｰﾘﾚｰ
(4×50m)</t>
  </si>
  <si>
    <t>小学生
ﾚｽｷｭｰﾁｭｰﾌﾞﾘﾚｰ
(4×50m)</t>
  </si>
  <si>
    <t>小/中/高/ﾏｽﾀｰｽﾞ 参加確認</t>
  </si>
  <si>
    <t>全⽇本ジュニア/ユース/マスターズ選⼿権⼤会2019（プール）</t>
  </si>
  <si>
    <t>ｸﾗﾌﾞ(団体)名</t>
  </si>
  <si>
    <t>クラブ（団体）名</t>
  </si>
  <si>
    <t>SURF90鎌倉ライフセービングクラブ</t>
  </si>
  <si>
    <t>愛知ライフセービングクラブ</t>
  </si>
  <si>
    <t>安芸ライフセービングクラブ</t>
  </si>
  <si>
    <t>秋田ライフセービングクラブ</t>
  </si>
  <si>
    <t>熱川ライフセービングクラブ</t>
  </si>
  <si>
    <t>熱海ライフセービングクラブ</t>
  </si>
  <si>
    <t>天橋立ライフセービングクラブ</t>
  </si>
  <si>
    <t>淡路島ライフセービングクラブ</t>
  </si>
  <si>
    <t>今井浜サーフライフセービングクラブ</t>
  </si>
  <si>
    <t>岩美ライフセービングクラブ</t>
  </si>
  <si>
    <t>岩井ライフセービングクラブ</t>
  </si>
  <si>
    <t>いわきサーフライフセービングクラブ</t>
  </si>
  <si>
    <t>愛媛ライフセービングクラブ</t>
  </si>
  <si>
    <t>大洗サーフライフセービングクラブ</t>
  </si>
  <si>
    <t>大磯ライフセービングクラブ</t>
  </si>
  <si>
    <t>大分市ライフセービングクラブ</t>
  </si>
  <si>
    <t>大阪ライフセービングクラブ</t>
  </si>
  <si>
    <t>大竹サーフライフセービングクラブ</t>
  </si>
  <si>
    <t>岡山ライフセービングクラブ</t>
  </si>
  <si>
    <t>小樽ライフセービングクラブ</t>
  </si>
  <si>
    <t>親不知ライフセービングクラブ</t>
  </si>
  <si>
    <t>尾鷲ライフセービングクラブ</t>
  </si>
  <si>
    <t>御宿ライフセービングクラブ</t>
  </si>
  <si>
    <t>香川ライフセービングクラブ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</si>
  <si>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</si>
  <si>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</si>
  <si>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</si>
  <si>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</si>
  <si>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</si>
  <si>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</si>
  <si>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</si>
  <si>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北谷公園サンセットビーチライフセービングクラブ</t>
  </si>
  <si>
    <t>キララライフセービングクラブ</t>
  </si>
  <si>
    <t>九十九里ライフセービングクラブ</t>
  </si>
  <si>
    <t>気仙沼ライフセービングクラブ</t>
  </si>
  <si>
    <t>高知ライフセービングクラブ</t>
  </si>
  <si>
    <t>神津島ライフセービングクラブ</t>
  </si>
  <si>
    <t>神戸ライフセービングクラブ</t>
  </si>
  <si>
    <t>コバルトブルー下関ライフセービングクラブ</t>
  </si>
  <si>
    <t>サーフ90茅ヶ崎ライフセービングクラブ</t>
  </si>
  <si>
    <t>サーフ90藤沢ライフセービングクラブ</t>
  </si>
  <si>
    <t>相良サーフライフセービングクラブ</t>
  </si>
  <si>
    <t>札幌ライフセービングクラブ</t>
  </si>
  <si>
    <t>佐渡ライフセービングクラブ</t>
  </si>
  <si>
    <t>座間味LSC</t>
  </si>
  <si>
    <t>三多摩ライフセービングクラブ</t>
  </si>
  <si>
    <t>式根島ライフセービングクラブ</t>
  </si>
  <si>
    <t>静波ライフセービングクラブ</t>
  </si>
  <si>
    <t>下田ライフセービングクラブ</t>
  </si>
  <si>
    <t>十文字高校ライフセービングクラブ</t>
  </si>
  <si>
    <t>湘南ひらつかライフセービングクラブ</t>
  </si>
  <si>
    <t>湘南学園中学高等学校</t>
  </si>
  <si>
    <t>昭和第一学園高等学校ライフセービング部</t>
  </si>
  <si>
    <t>白浜ライフセービングクラブ</t>
  </si>
  <si>
    <t>新宮ライフセービングクラブ</t>
  </si>
  <si>
    <t>逗子サーフライフセービングクラブ</t>
  </si>
  <si>
    <t>成城学園ライフセービングクラブ</t>
  </si>
  <si>
    <t>世田谷スイミングアカデミー</t>
  </si>
  <si>
    <t>せんなん里海公園・淡輪ライフセービングクラブ</t>
  </si>
  <si>
    <t>館山サーフライフセービングクラブ</t>
  </si>
  <si>
    <t>茅ヶ崎サーフライフセービングクラブ</t>
  </si>
  <si>
    <t>銚子ライフセービングクラブ</t>
  </si>
  <si>
    <t>つがるライフセービングクラブ</t>
  </si>
  <si>
    <t>辻堂ライフセービングクラブ</t>
  </si>
  <si>
    <t>土肥ライフセービングクラブ</t>
  </si>
  <si>
    <t>東海大学湘南校舎体育会ライフセービングクラブ</t>
  </si>
  <si>
    <t>東海大学海洋学部ライフセービングクラブLOCO</t>
  </si>
  <si>
    <t>東京消防庁ライフセービングクラブ</t>
  </si>
  <si>
    <t>徳島ライフセービングクラブ</t>
  </si>
  <si>
    <t>徳之島ライフセービングクラブ</t>
  </si>
  <si>
    <t>新潟青山ライフセービングクラブ</t>
  </si>
  <si>
    <t>新島ライフセービングクラブ</t>
  </si>
  <si>
    <t>西伊豆・松崎ライフセービングクラブ</t>
  </si>
  <si>
    <t>西浜サーフライフセービングクラブ</t>
  </si>
  <si>
    <t>日本体育大学荏原高等学校ライフセービングクラブ</t>
  </si>
  <si>
    <t>日本体育大学ライフセービング部</t>
  </si>
  <si>
    <t>沼津ライフセービングクラブ</t>
  </si>
  <si>
    <t>博多サーフライフセービングクラブ</t>
  </si>
  <si>
    <t>萩サーフ・ライフセービング・クラブ</t>
  </si>
  <si>
    <t>波崎サーフライフセービングクラブ</t>
  </si>
  <si>
    <t>バディ冒険団</t>
  </si>
  <si>
    <t>浜益ライフセービングクラブ</t>
  </si>
  <si>
    <t>浜田ライフセービングクラブ</t>
  </si>
  <si>
    <t>浜松ライフセービングクラブ</t>
  </si>
  <si>
    <t>葉山ライフセービングクラブ</t>
  </si>
  <si>
    <t>常陸サーフライフセービングクラブ</t>
  </si>
  <si>
    <t>広島サーフライフセービングクラブ</t>
  </si>
  <si>
    <t>福岡ライフセービングクラブ</t>
  </si>
  <si>
    <t>ふくつライフセービングクラブ</t>
  </si>
  <si>
    <t>福間サンセットショアライフセービングクラブ</t>
  </si>
  <si>
    <t>松山ライフセービングクラブ</t>
  </si>
  <si>
    <t>三浦海岸サーフライフセービングクラブ</t>
  </si>
  <si>
    <t>御浜ライフセービングクラブ</t>
  </si>
  <si>
    <t>宮崎ライフセービングクラブ</t>
  </si>
  <si>
    <t>皆生ライフセービングクラブ</t>
  </si>
  <si>
    <t>宗像ライフセービングクラブ</t>
  </si>
  <si>
    <t>用宗ライフセービングクラブ</t>
  </si>
  <si>
    <t>盛岡ライフセービングクラブ</t>
  </si>
  <si>
    <t>屋久島ライフセービングクラブ</t>
  </si>
  <si>
    <t>山形ライフセービングクラブ</t>
  </si>
  <si>
    <t>由比ガ浜 サーフアンドスポーツ</t>
  </si>
  <si>
    <t>湯河原ライフセービングクラブ</t>
  </si>
  <si>
    <t>横浜海の公園ライフセービングクラブ</t>
  </si>
  <si>
    <t>若狭和田ライフセービングクラブ</t>
  </si>
  <si>
    <t>和田浦ライフセービングクラブ</t>
  </si>
  <si>
    <t>小学1,2年生
ｼﾞｭﾆｱﾁｭｰﾌﾞ･ｽｲﾑ
(50m)</t>
  </si>
  <si>
    <t>小学1,2年生
ｼﾞｭﾆｱﾁｭｰﾌﾞ･ｽｲﾑ
(50m)</t>
  </si>
  <si>
    <t>小学3,4年生
ﾚｽｷｭｰﾁｭｰﾌﾞﾄｳ
(100m)</t>
  </si>
  <si>
    <t>小学5,6年生
ﾚｽｷｭｰﾁｭｰﾌﾞﾄｳ
(100m)</t>
  </si>
  <si>
    <t>中学生
ﾗｲﾝｽﾛｰ
(10m)</t>
  </si>
  <si>
    <t>高校生
ﾏﾈｷﾝﾘﾚｰ
(4×25m)</t>
  </si>
  <si>
    <t>中学生
障害物ﾘﾚｰ
(4×50m)</t>
  </si>
  <si>
    <t>高校生
障害物ﾘﾚｰ
(4×50m)</t>
  </si>
  <si>
    <t>小学生
障害物ﾘﾚｰ
(4×50m)</t>
  </si>
  <si>
    <t>高校生
ﾗｲﾝｽﾛｰ
(12.5m)</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</si>
</sst>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yyyymmdd"/>
    <numFmt numFmtId="184" formatCode="[$]ggge&quot;年&quot;m&quot;月&quot;d&quot;日&quot;;@"/>
    <numFmt numFmtId="185" formatCode="[$-411]gge&quot;年&quot;m&quot;月&quot;d&quot;日&quot;;@"/>
    <numFmt numFmtId="186" formatCode="[$]gge&quot;年&quot;m&quot;月&quot;d&quot;日&quot;;@"/>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139">
    <font>
      <sz val="11"/>
      <color theme="1"/>
      <name val="Calibri"/>
      <family val="0"/>
    </font>
    <font>
      <sz val="11"/>
      <color indexed="8"/>
      <name val="ＭＳ Ｐゴシック"/>
      <family val="0"/>
    </font>
    <font>
      <sz val="6"/>
      <name val="ＭＳ Ｐゴシック"/>
      <family val="0"/>
    </font>
    <font>
      <sz val="12"/>
      <name val="ＭＳ ゴシック"/>
      <family val="0"/>
    </font>
    <font>
      <sz val="6"/>
      <name val="Osaka"/>
      <family val="0"/>
    </font>
    <font>
      <b/>
      <sz val="12"/>
      <name val="ＭＳ ゴシック"/>
      <family val="0"/>
    </font>
    <font>
      <sz val="10"/>
      <name val="ＭＳ ゴシック"/>
      <family val="0"/>
    </font>
    <font>
      <sz val="14"/>
      <name val="ＭＳ ゴシック"/>
      <family val="0"/>
    </font>
    <font>
      <sz val="12"/>
      <color indexed="9"/>
      <name val="ＭＳ ゴシック"/>
      <family val="0"/>
    </font>
    <font>
      <b/>
      <sz val="14"/>
      <color indexed="9"/>
      <name val="ＭＳ ゴシック"/>
      <family val="0"/>
    </font>
    <font>
      <sz val="10"/>
      <color indexed="8"/>
      <name val="ＭＳ ゴシック"/>
      <family val="0"/>
    </font>
    <font>
      <sz val="10"/>
      <color indexed="10"/>
      <name val="ＭＳ ゴシック"/>
      <family val="0"/>
    </font>
    <font>
      <sz val="11"/>
      <color indexed="8"/>
      <name val="ＭＳ ゴシック"/>
      <family val="0"/>
    </font>
    <font>
      <b/>
      <sz val="12"/>
      <color indexed="10"/>
      <name val="ＭＳ ゴシック"/>
      <family val="0"/>
    </font>
    <font>
      <sz val="12"/>
      <color indexed="8"/>
      <name val="ＭＳ ゴシック"/>
      <family val="0"/>
    </font>
    <font>
      <b/>
      <sz val="11"/>
      <color indexed="12"/>
      <name val="ＭＳ ゴシック"/>
      <family val="0"/>
    </font>
    <font>
      <sz val="24"/>
      <color indexed="8"/>
      <name val="ＭＳ ゴシック"/>
      <family val="0"/>
    </font>
    <font>
      <sz val="9"/>
      <color indexed="8"/>
      <name val="ＭＳ ゴシック"/>
      <family val="0"/>
    </font>
    <font>
      <sz val="18"/>
      <color indexed="10"/>
      <name val="ＭＳ ゴシック"/>
      <family val="0"/>
    </font>
    <font>
      <sz val="16"/>
      <color indexed="8"/>
      <name val="ＭＳ ゴシック"/>
      <family val="0"/>
    </font>
    <font>
      <sz val="18"/>
      <color indexed="8"/>
      <name val="ＭＳ ゴシック"/>
      <family val="0"/>
    </font>
    <font>
      <b/>
      <sz val="10"/>
      <name val="ＭＳ ゴシック"/>
      <family val="0"/>
    </font>
    <font>
      <sz val="10"/>
      <color indexed="12"/>
      <name val="ＭＳ ゴシック"/>
      <family val="0"/>
    </font>
    <font>
      <b/>
      <sz val="11"/>
      <color indexed="9"/>
      <name val="ＭＳ Ｐゴシック"/>
      <family val="0"/>
    </font>
    <font>
      <sz val="20"/>
      <color indexed="8"/>
      <name val="ＭＳ ゴシック"/>
      <family val="0"/>
    </font>
    <font>
      <sz val="9"/>
      <name val="ＭＳ ゴシック"/>
      <family val="0"/>
    </font>
    <font>
      <sz val="11"/>
      <name val="ＭＳ ゴシック"/>
      <family val="0"/>
    </font>
    <font>
      <sz val="24"/>
      <name val="ＭＳ ゴシック"/>
      <family val="0"/>
    </font>
    <font>
      <sz val="14"/>
      <color indexed="8"/>
      <name val="ＭＳ ゴシック"/>
      <family val="0"/>
    </font>
    <font>
      <b/>
      <sz val="11"/>
      <name val="ＭＳ ゴシック"/>
      <family val="0"/>
    </font>
    <font>
      <b/>
      <sz val="9"/>
      <name val="ＭＳ ゴシック"/>
      <family val="0"/>
    </font>
    <font>
      <b/>
      <sz val="12"/>
      <color indexed="8"/>
      <name val="ＭＳ ゴシック"/>
      <family val="0"/>
    </font>
    <font>
      <b/>
      <sz val="10"/>
      <color indexed="8"/>
      <name val="ＭＳ ゴシック"/>
      <family val="0"/>
    </font>
    <font>
      <b/>
      <sz val="16"/>
      <color indexed="10"/>
      <name val="ＭＳ ゴシック"/>
      <family val="0"/>
    </font>
    <font>
      <sz val="10"/>
      <color indexed="8"/>
      <name val="ＭＳ 明朝"/>
      <family val="0"/>
    </font>
    <font>
      <b/>
      <u val="single"/>
      <sz val="12"/>
      <color indexed="10"/>
      <name val="ＭＳ ゴシック"/>
      <family val="0"/>
    </font>
    <font>
      <sz val="10"/>
      <color indexed="8"/>
      <name val="Arial"/>
      <family val="0"/>
    </font>
    <font>
      <sz val="12"/>
      <name val="Osaka"/>
      <family val="0"/>
    </font>
    <font>
      <b/>
      <sz val="18"/>
      <name val="ＭＳ ゴシック"/>
      <family val="0"/>
    </font>
    <font>
      <u val="single"/>
      <sz val="12"/>
      <name val="ＭＳ ゴシック"/>
      <family val="0"/>
    </font>
    <font>
      <b/>
      <sz val="14"/>
      <name val="ＭＳ ゴシック"/>
      <family val="0"/>
    </font>
    <font>
      <i/>
      <sz val="10"/>
      <name val="ＭＳ ゴシック"/>
      <family val="0"/>
    </font>
    <font>
      <u val="single"/>
      <sz val="10"/>
      <name val="ＭＳ ゴシック"/>
      <family val="0"/>
    </font>
    <font>
      <sz val="11"/>
      <color indexed="10"/>
      <name val="ＭＳ ゴシック"/>
      <family val="0"/>
    </font>
    <font>
      <sz val="8"/>
      <name val="ＭＳ ゴシック"/>
      <family val="0"/>
    </font>
    <font>
      <b/>
      <sz val="10"/>
      <color indexed="10"/>
      <name val="ＭＳ ゴシック"/>
      <family val="0"/>
    </font>
    <font>
      <b/>
      <sz val="10"/>
      <color indexed="30"/>
      <name val="ＭＳ ゴシック"/>
      <family val="0"/>
    </font>
    <font>
      <sz val="11"/>
      <color indexed="9"/>
      <name val="ＭＳ Ｐゴシック"/>
      <family val="0"/>
    </font>
    <font>
      <b/>
      <sz val="18"/>
      <color indexed="56"/>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sz val="12"/>
      <color indexed="12"/>
      <name val="ＭＳ ゴシック"/>
      <family val="0"/>
    </font>
    <font>
      <sz val="9"/>
      <color indexed="10"/>
      <name val="ＭＳ ゴシック"/>
      <family val="0"/>
    </font>
    <font>
      <b/>
      <sz val="11"/>
      <color indexed="10"/>
      <name val="ＭＳ ゴシック"/>
      <family val="0"/>
    </font>
    <font>
      <sz val="11"/>
      <color indexed="12"/>
      <name val="ＭＳ ゴシック"/>
      <family val="0"/>
    </font>
    <font>
      <b/>
      <sz val="14"/>
      <color indexed="10"/>
      <name val="ＭＳ ゴシック"/>
      <family val="0"/>
    </font>
    <font>
      <sz val="12"/>
      <color indexed="25"/>
      <name val="ＭＳ ゴシック"/>
      <family val="0"/>
    </font>
    <font>
      <b/>
      <sz val="12"/>
      <color indexed="12"/>
      <name val="ＭＳ ゴシック"/>
      <family val="0"/>
    </font>
    <font>
      <b/>
      <sz val="12"/>
      <color indexed="60"/>
      <name val="ＭＳ ゴシック"/>
      <family val="0"/>
    </font>
    <font>
      <sz val="12"/>
      <color indexed="10"/>
      <name val="ＭＳ ゴシック"/>
      <family val="0"/>
    </font>
    <font>
      <sz val="10"/>
      <color indexed="30"/>
      <name val="ＭＳ ゴシック"/>
      <family val="0"/>
    </font>
    <font>
      <sz val="10"/>
      <color indexed="48"/>
      <name val="ＭＳ ゴシック"/>
      <family val="0"/>
    </font>
    <font>
      <b/>
      <sz val="18"/>
      <color indexed="10"/>
      <name val="ＭＳ ゴシック"/>
      <family val="0"/>
    </font>
    <font>
      <b/>
      <sz val="18"/>
      <color indexed="12"/>
      <name val="ＭＳ ゴシック"/>
      <family val="0"/>
    </font>
    <font>
      <sz val="14"/>
      <color indexed="12"/>
      <name val="ＭＳ ゴシック"/>
      <family val="0"/>
    </font>
    <font>
      <sz val="10"/>
      <color indexed="14"/>
      <name val="ＭＳ ゴシック"/>
      <family val="0"/>
    </font>
    <font>
      <sz val="10"/>
      <color indexed="23"/>
      <name val="ＭＳ ゴシック"/>
      <family val="0"/>
    </font>
    <font>
      <b/>
      <sz val="14"/>
      <color indexed="8"/>
      <name val="ＭＳ ゴシック"/>
      <family val="0"/>
    </font>
    <font>
      <u val="single"/>
      <sz val="12"/>
      <color indexed="12"/>
      <name val="ＭＳ ゴシック"/>
      <family val="0"/>
    </font>
    <font>
      <sz val="8"/>
      <color indexed="10"/>
      <name val="ＭＳ ゴシック"/>
      <family val="0"/>
    </font>
    <font>
      <sz val="13"/>
      <name val="Lucida Grande"/>
      <family val="0"/>
    </font>
    <font>
      <sz val="10"/>
      <color indexed="10"/>
      <name val="ＭＳ Ｐゴシック"/>
      <family val="0"/>
    </font>
    <font>
      <sz val="11"/>
      <color indexed="8"/>
      <name val="Calibri"/>
      <family val="0"/>
    </font>
    <font>
      <sz val="10.5"/>
      <color indexed="10"/>
      <name val="ＭＳ ゴシック"/>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ＭＳ Ｐゴシック"/>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ＭＳ Ｐゴシック"/>
      <family val="0"/>
    </font>
    <font>
      <sz val="11"/>
      <color rgb="FF006100"/>
      <name val="Calibri"/>
      <family val="0"/>
    </font>
    <font>
      <sz val="12"/>
      <color rgb="FF0000FF"/>
      <name val="ＭＳ ゴシック"/>
      <family val="0"/>
    </font>
    <font>
      <b/>
      <sz val="12"/>
      <color rgb="FFFF0000"/>
      <name val="ＭＳ ゴシック"/>
      <family val="0"/>
    </font>
    <font>
      <sz val="9"/>
      <color rgb="FFFF0000"/>
      <name val="ＭＳ ゴシック"/>
      <family val="0"/>
    </font>
    <font>
      <b/>
      <sz val="11"/>
      <color rgb="FF0000FF"/>
      <name val="ＭＳ ゴシック"/>
      <family val="0"/>
    </font>
    <font>
      <b/>
      <sz val="11"/>
      <color rgb="FFFF0000"/>
      <name val="ＭＳ ゴシック"/>
      <family val="0"/>
    </font>
    <font>
      <sz val="10"/>
      <color rgb="FF0000FF"/>
      <name val="ＭＳ ゴシック"/>
      <family val="0"/>
    </font>
    <font>
      <sz val="11"/>
      <color rgb="FFFF0000"/>
      <name val="ＭＳ ゴシック"/>
      <family val="0"/>
    </font>
    <font>
      <sz val="11"/>
      <color rgb="FF0000FF"/>
      <name val="ＭＳ ゴシック"/>
      <family val="0"/>
    </font>
    <font>
      <sz val="11"/>
      <color theme="1"/>
      <name val="ＭＳ ゴシック"/>
      <family val="0"/>
    </font>
    <font>
      <b/>
      <sz val="14"/>
      <color theme="0"/>
      <name val="ＭＳ ゴシック"/>
      <family val="0"/>
    </font>
    <font>
      <sz val="20"/>
      <color theme="1"/>
      <name val="ＭＳ ゴシック"/>
      <family val="0"/>
    </font>
    <font>
      <sz val="12"/>
      <color theme="1"/>
      <name val="ＭＳ ゴシック"/>
      <family val="0"/>
    </font>
    <font>
      <sz val="9"/>
      <color theme="1"/>
      <name val="ＭＳ ゴシック"/>
      <family val="0"/>
    </font>
    <font>
      <b/>
      <sz val="14"/>
      <color rgb="FFFF0000"/>
      <name val="ＭＳ ゴシック"/>
      <family val="0"/>
    </font>
    <font>
      <b/>
      <sz val="10"/>
      <color rgb="FFFF0000"/>
      <name val="ＭＳ ゴシック"/>
      <family val="0"/>
    </font>
    <font>
      <sz val="12"/>
      <color rgb="FF993366"/>
      <name val="ＭＳ ゴシック"/>
      <family val="0"/>
    </font>
    <font>
      <sz val="12"/>
      <color rgb="FF0000CC"/>
      <name val="ＭＳ ゴシック"/>
      <family val="0"/>
    </font>
    <font>
      <b/>
      <sz val="12"/>
      <color rgb="FF0000CC"/>
      <name val="ＭＳ ゴシック"/>
      <family val="0"/>
    </font>
    <font>
      <b/>
      <sz val="12"/>
      <color rgb="FF996600"/>
      <name val="ＭＳ ゴシック"/>
      <family val="0"/>
    </font>
    <font>
      <sz val="14"/>
      <color theme="1"/>
      <name val="ＭＳ ゴシック"/>
      <family val="0"/>
    </font>
    <font>
      <sz val="12"/>
      <color rgb="FFFF0000"/>
      <name val="ＭＳ ゴシック"/>
      <family val="0"/>
    </font>
    <font>
      <sz val="10"/>
      <color rgb="FF0070C0"/>
      <name val="ＭＳ ゴシック"/>
      <family val="0"/>
    </font>
    <font>
      <sz val="10"/>
      <color rgb="FF3333FF"/>
      <name val="ＭＳ ゴシック"/>
      <family val="0"/>
    </font>
    <font>
      <b/>
      <sz val="18"/>
      <color rgb="FFFF0000"/>
      <name val="ＭＳ ゴシック"/>
      <family val="0"/>
    </font>
    <font>
      <b/>
      <sz val="18"/>
      <color rgb="FF0000CC"/>
      <name val="ＭＳ ゴシック"/>
      <family val="0"/>
    </font>
    <font>
      <sz val="14"/>
      <color rgb="FF0000CC"/>
      <name val="ＭＳ ゴシック"/>
      <family val="0"/>
    </font>
    <font>
      <sz val="10"/>
      <color rgb="FFFF00FF"/>
      <name val="ＭＳ ゴシック"/>
      <family val="0"/>
    </font>
    <font>
      <sz val="10"/>
      <color theme="1" tint="0.49998000264167786"/>
      <name val="ＭＳ ゴシック"/>
      <family val="0"/>
    </font>
    <font>
      <b/>
      <sz val="12"/>
      <color theme="5" tint="-0.24997000396251678"/>
      <name val="ＭＳ ゴシック"/>
      <family val="0"/>
    </font>
    <font>
      <b/>
      <sz val="14"/>
      <color theme="1"/>
      <name val="ＭＳ ゴシック"/>
      <family val="0"/>
    </font>
    <font>
      <u val="single"/>
      <sz val="12"/>
      <color theme="10"/>
      <name val="ＭＳ ゴシック"/>
      <family val="0"/>
    </font>
    <font>
      <sz val="8"/>
      <color rgb="FFFF0000"/>
      <name val="ＭＳ ゴシック"/>
      <family val="0"/>
    </font>
    <font>
      <b/>
      <sz val="16"/>
      <color rgb="FFFF0000"/>
      <name val="ＭＳ ゴシック"/>
      <family val="0"/>
    </font>
    <font>
      <sz val="18"/>
      <color rgb="FFFF0000"/>
      <name val="ＭＳ ゴシック"/>
      <family val="0"/>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FFFF99"/>
        <bgColor indexed="64"/>
      </patternFill>
    </fill>
    <fill>
      <patternFill patternType="solid">
        <fgColor rgb="FF00FF00"/>
        <bgColor indexed="64"/>
      </patternFill>
    </fill>
    <fill>
      <patternFill patternType="solid">
        <fgColor rgb="FFFFCC00"/>
        <bgColor indexed="64"/>
      </patternFill>
    </fill>
    <fill>
      <patternFill patternType="solid">
        <fgColor rgb="FFCCFFCC"/>
        <bgColor indexed="64"/>
      </patternFill>
    </fill>
    <fill>
      <patternFill patternType="solid">
        <fgColor rgb="FF00CCFF"/>
        <bgColor indexed="64"/>
      </patternFill>
    </fill>
    <fill>
      <patternFill patternType="solid">
        <fgColor rgb="FF00FFFF"/>
        <bgColor indexed="64"/>
      </patternFill>
    </fill>
    <fill>
      <patternFill patternType="solid">
        <fgColor rgb="FFFF99CC"/>
        <bgColor indexed="64"/>
      </patternFill>
    </fill>
    <fill>
      <patternFill patternType="solid">
        <fgColor rgb="FFCCFFFF"/>
        <bgColor indexed="64"/>
      </patternFill>
    </fill>
    <fill>
      <patternFill patternType="solid">
        <fgColor rgb="FFFFCCFF"/>
        <bgColor indexed="64"/>
      </patternFill>
    </fill>
    <fill>
      <patternFill patternType="solid">
        <fgColor theme="1"/>
        <bgColor indexed="64"/>
      </patternFill>
    </fill>
    <fill>
      <patternFill patternType="solid">
        <fgColor theme="0" tint="-0.3499799966812134"/>
        <bgColor indexed="64"/>
      </patternFill>
    </fill>
    <fill>
      <patternFill patternType="solid">
        <fgColor rgb="FF66FFFF"/>
        <bgColor indexed="64"/>
      </patternFill>
    </fill>
    <fill>
      <patternFill patternType="solid">
        <fgColor rgb="FFCCFF33"/>
        <bgColor indexed="64"/>
      </patternFill>
    </fill>
    <fill>
      <patternFill patternType="solid">
        <fgColor rgb="FFFF99FF"/>
        <bgColor indexed="64"/>
      </patternFill>
    </fill>
    <fill>
      <patternFill patternType="solid">
        <fgColor rgb="FFFF00FF"/>
        <bgColor indexed="64"/>
      </patternFill>
    </fill>
    <fill>
      <patternFill patternType="solid">
        <fgColor indexed="27"/>
        <bgColor indexed="64"/>
      </patternFill>
    </fill>
    <fill>
      <patternFill patternType="solid">
        <fgColor theme="1" tint="0.49998000264167786"/>
        <bgColor indexed="64"/>
      </patternFill>
    </fill>
    <fill>
      <patternFill patternType="solid">
        <fgColor rgb="FF00B0F0"/>
        <bgColor indexed="64"/>
      </patternFill>
    </fill>
    <fill>
      <patternFill patternType="solid">
        <fgColor indexed="8"/>
        <bgColor indexed="64"/>
      </patternFill>
    </fill>
    <fill>
      <patternFill patternType="solid">
        <fgColor theme="0" tint="-0.1499900072813034"/>
        <bgColor indexed="64"/>
      </patternFill>
    </fill>
    <fill>
      <patternFill patternType="solid">
        <fgColor indexed="8"/>
        <bgColor indexed="64"/>
      </patternFill>
    </fill>
    <fill>
      <patternFill patternType="solid">
        <fgColor rgb="FFFFD1FF"/>
        <bgColor indexed="64"/>
      </patternFill>
    </fill>
    <fill>
      <patternFill patternType="solid">
        <fgColor theme="1"/>
        <bgColor indexed="64"/>
      </patternFill>
    </fill>
    <fill>
      <patternFill patternType="solid">
        <fgColor indexed="22"/>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color indexed="63"/>
      </left>
      <right>
        <color indexed="63"/>
      </right>
      <top style="thin"/>
      <bottom style="thin"/>
    </border>
    <border>
      <left style="thin"/>
      <right style="thin"/>
      <top style="thin"/>
      <bottom style="thin"/>
    </border>
    <border>
      <left>
        <color indexed="63"/>
      </left>
      <right style="dotted"/>
      <top>
        <color indexed="63"/>
      </top>
      <bottom>
        <color indexed="63"/>
      </bottom>
    </border>
    <border>
      <left style="thin"/>
      <right>
        <color indexed="63"/>
      </right>
      <top style="thin"/>
      <bottom style="thin"/>
    </border>
    <border>
      <left style="dotted"/>
      <right style="thin"/>
      <top style="thin"/>
      <bottom style="thin"/>
    </border>
    <border>
      <left>
        <color indexed="63"/>
      </left>
      <right>
        <color indexed="63"/>
      </right>
      <top>
        <color indexed="63"/>
      </top>
      <bottom style="thin"/>
    </border>
    <border>
      <left style="thick">
        <color rgb="FFFF0000"/>
      </left>
      <right style="thick">
        <color rgb="FFFF0000"/>
      </right>
      <top style="thick">
        <color rgb="FFFF0000"/>
      </top>
      <bottom style="thick">
        <color rgb="FFFF0000"/>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medium"/>
      <bottom style="medium"/>
    </border>
    <border>
      <left>
        <color indexed="63"/>
      </left>
      <right style="medium"/>
      <top style="medium"/>
      <bottom style="thin"/>
    </border>
    <border>
      <left style="thin"/>
      <right style="hair"/>
      <top style="thin"/>
      <bottom style="thin"/>
    </border>
    <border>
      <left style="hair"/>
      <right style="thin"/>
      <top style="thin"/>
      <bottom style="thin"/>
    </border>
    <border>
      <left style="dotted"/>
      <right>
        <color indexed="63"/>
      </right>
      <top style="dotted"/>
      <bottom style="dotted"/>
    </border>
    <border>
      <left style="dotted"/>
      <right style="dotted"/>
      <top style="dotted"/>
      <bottom style="dotted"/>
    </border>
    <border>
      <left>
        <color indexed="63"/>
      </left>
      <right>
        <color indexed="63"/>
      </right>
      <top style="dotted"/>
      <bottom style="dotted"/>
    </border>
    <border>
      <left>
        <color indexed="63"/>
      </left>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color indexed="63"/>
      </left>
      <right style="medium"/>
      <top style="thin"/>
      <bottom style="thin"/>
    </border>
    <border>
      <left>
        <color indexed="63"/>
      </left>
      <right>
        <color indexed="63"/>
      </right>
      <top>
        <color indexed="63"/>
      </top>
      <bottom style="medium"/>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medium"/>
      <right style="dotted"/>
      <top>
        <color indexed="63"/>
      </top>
      <bottom style="thin"/>
    </border>
    <border>
      <left style="dotted"/>
      <right style="medium"/>
      <top>
        <color indexed="63"/>
      </top>
      <bottom style="thin"/>
    </border>
    <border>
      <left style="medium"/>
      <right style="thin"/>
      <top style="thin"/>
      <bottom style="thin"/>
    </border>
    <border>
      <left style="thin"/>
      <right style="medium"/>
      <top style="thin"/>
      <bottom style="thin"/>
    </border>
    <border>
      <left style="dotted"/>
      <right style="dotted"/>
      <top style="dotted"/>
      <bottom style="thin"/>
    </border>
    <border>
      <left>
        <color indexed="63"/>
      </left>
      <right style="dotted"/>
      <top style="dotted"/>
      <bottom style="thin"/>
    </border>
    <border>
      <left style="medium"/>
      <right style="dotted"/>
      <top style="dotted"/>
      <bottom style="thin"/>
    </border>
    <border>
      <left style="dotted"/>
      <right style="medium"/>
      <top style="dotted"/>
      <bottom style="thin"/>
    </border>
    <border diagonalUp="1">
      <left style="thin"/>
      <right style="thin"/>
      <top style="thin"/>
      <bottom style="thin"/>
      <diagonal style="thin"/>
    </border>
    <border>
      <left>
        <color indexed="63"/>
      </left>
      <right style="thin"/>
      <top>
        <color indexed="63"/>
      </top>
      <bottom>
        <color indexed="63"/>
      </bottom>
    </border>
    <border>
      <left style="dotted"/>
      <right>
        <color indexed="63"/>
      </right>
      <top style="dotted"/>
      <bottom style="thin"/>
    </border>
    <border diagonalUp="1">
      <left style="thin"/>
      <right style="medium"/>
      <top style="thin"/>
      <bottom style="thin"/>
      <diagonal style="thin"/>
    </border>
    <border diagonalUp="1">
      <left style="medium"/>
      <right style="thin"/>
      <top style="thin"/>
      <bottom style="thin"/>
      <diagonal style="thin"/>
    </border>
    <border diagonalUp="1">
      <left style="thin"/>
      <right>
        <color indexed="63"/>
      </right>
      <top style="thin"/>
      <bottom style="thin"/>
      <diagonal style="thin"/>
    </border>
    <border>
      <left style="dotted">
        <color indexed="8"/>
      </lef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tted"/>
      <top style="medium"/>
      <bottom style="thin"/>
    </border>
    <border>
      <left>
        <color indexed="63"/>
      </left>
      <right>
        <color indexed="63"/>
      </right>
      <top style="thin"/>
      <bottom style="medium"/>
    </border>
    <border>
      <left style="thin"/>
      <right>
        <color indexed="63"/>
      </right>
      <top style="thin"/>
      <bottom style="medium"/>
    </border>
    <border>
      <left>
        <color indexed="63"/>
      </left>
      <right style="dotted"/>
      <top style="thin"/>
      <bottom style="medium"/>
    </border>
    <border>
      <left style="thin"/>
      <right>
        <color indexed="63"/>
      </right>
      <top style="medium"/>
      <bottom style="thin"/>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style="dotted">
        <color indexed="8"/>
      </right>
      <top style="medium"/>
      <bottom style="medium"/>
    </border>
    <border>
      <left style="medium"/>
      <right>
        <color indexed="63"/>
      </right>
      <top style="medium"/>
      <bottom style="thin"/>
    </border>
    <border>
      <left style="medium"/>
      <right style="dotted"/>
      <top style="medium"/>
      <bottom style="thin"/>
    </border>
    <border>
      <left style="dotted"/>
      <right style="dotted"/>
      <top style="medium"/>
      <bottom style="thin"/>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dotted"/>
      <right>
        <color indexed="63"/>
      </right>
      <top style="medium"/>
      <bottom style="medium"/>
    </border>
    <border>
      <left>
        <color indexed="63"/>
      </left>
      <right style="dotted"/>
      <top style="medium"/>
      <bottom style="medium"/>
    </border>
    <border>
      <left style="dotted"/>
      <right>
        <color indexed="63"/>
      </right>
      <top style="thin"/>
      <bottom style="medium"/>
    </border>
    <border>
      <left>
        <color indexed="63"/>
      </left>
      <right style="medium"/>
      <top style="thin"/>
      <bottom style="medium"/>
    </border>
    <border>
      <left style="medium"/>
      <right style="dotted"/>
      <top style="medium"/>
      <bottom style="medium"/>
    </border>
    <border>
      <left style="dotted"/>
      <right style="dotted"/>
      <top style="medium"/>
      <bottom style="medium"/>
    </border>
    <border diagonalUp="1">
      <left style="dotted"/>
      <right style="dotted"/>
      <top style="medium"/>
      <bottom style="medium"/>
      <diagonal style="thin"/>
    </border>
    <border diagonalUp="1">
      <left style="dotted"/>
      <right style="thin"/>
      <top style="medium"/>
      <bottom style="medium"/>
      <diagonal style="thin"/>
    </border>
    <border>
      <left style="thin"/>
      <right style="dotted"/>
      <top style="medium"/>
      <bottom style="medium"/>
    </border>
    <border>
      <left style="medium"/>
      <right>
        <color indexed="63"/>
      </right>
      <top style="thin"/>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dotted"/>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style="thin"/>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color indexed="63"/>
      </left>
      <right style="medium"/>
      <top>
        <color indexed="63"/>
      </top>
      <bottom>
        <color indexed="63"/>
      </bottom>
    </border>
    <border>
      <left>
        <color indexed="63"/>
      </left>
      <right style="double">
        <color indexed="10"/>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color indexed="63"/>
      </left>
      <right>
        <color indexed="63"/>
      </right>
      <top style="medium"/>
      <bottom>
        <color indexed="63"/>
      </bottom>
    </border>
    <border>
      <left style="dotted"/>
      <right style="dotted"/>
      <top style="dotted"/>
      <bottom>
        <color indexed="63"/>
      </bottom>
    </border>
    <border>
      <left style="dotted"/>
      <right style="dotted"/>
      <top>
        <color indexed="63"/>
      </top>
      <bottom>
        <color indexed="63"/>
      </bottom>
    </border>
    <border>
      <left style="thin">
        <color indexed="8"/>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thin"/>
      <right style="dotted"/>
      <top style="thin"/>
      <bottom style="thin"/>
    </border>
    <border>
      <left style="dotted"/>
      <right style="dotted"/>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1" fillId="0" borderId="0" applyFont="0" applyFill="0" applyBorder="0" applyAlignment="0" applyProtection="0"/>
    <xf numFmtId="0" fontId="91" fillId="0" borderId="0" applyNumberFormat="0" applyFill="0" applyBorder="0" applyAlignment="0" applyProtection="0"/>
    <xf numFmtId="0" fontId="1"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2" fillId="31" borderId="4" applyNumberFormat="0" applyAlignment="0" applyProtection="0"/>
    <xf numFmtId="0" fontId="37" fillId="0" borderId="0">
      <alignment/>
      <protection/>
    </xf>
    <xf numFmtId="0" fontId="103" fillId="0" borderId="0" applyNumberFormat="0" applyFill="0" applyBorder="0" applyAlignment="0" applyProtection="0"/>
    <xf numFmtId="0" fontId="104" fillId="32" borderId="0" applyNumberFormat="0" applyBorder="0" applyAlignment="0" applyProtection="0"/>
  </cellStyleXfs>
  <cellXfs count="643">
    <xf numFmtId="0" fontId="0"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10"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6" fillId="0" borderId="14"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12" fillId="33" borderId="15" xfId="0" applyFont="1" applyFill="1" applyBorder="1" applyAlignment="1" applyProtection="1">
      <alignment horizontal="center" vertical="center" shrinkToFit="1"/>
      <protection locked="0"/>
    </xf>
    <xf numFmtId="176" fontId="12" fillId="33" borderId="15" xfId="0" applyNumberFormat="1" applyFont="1" applyFill="1" applyBorder="1" applyAlignment="1" applyProtection="1">
      <alignment horizontal="center" vertical="center" shrinkToFit="1"/>
      <protection locked="0"/>
    </xf>
    <xf numFmtId="49" fontId="12" fillId="33" borderId="15" xfId="0" applyNumberFormat="1" applyFont="1" applyFill="1" applyBorder="1" applyAlignment="1" applyProtection="1">
      <alignment horizontal="center" vertical="center" shrinkToFit="1"/>
      <protection locked="0"/>
    </xf>
    <xf numFmtId="0" fontId="12" fillId="33" borderId="15"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105" fillId="0" borderId="0" xfId="0" applyFont="1" applyBorder="1" applyAlignment="1" applyProtection="1">
      <alignment vertical="center"/>
      <protection/>
    </xf>
    <xf numFmtId="0" fontId="106" fillId="0" borderId="0" xfId="0" applyFont="1" applyAlignment="1" applyProtection="1">
      <alignment vertical="center"/>
      <protection/>
    </xf>
    <xf numFmtId="0" fontId="106" fillId="0" borderId="0" xfId="0" applyFont="1" applyBorder="1" applyAlignment="1" applyProtection="1">
      <alignment vertical="center"/>
      <protection/>
    </xf>
    <xf numFmtId="0" fontId="26" fillId="33" borderId="15" xfId="0" applyFont="1" applyFill="1" applyBorder="1" applyAlignment="1" applyProtection="1">
      <alignment horizontal="center" vertical="center" shrinkToFit="1"/>
      <protection locked="0"/>
    </xf>
    <xf numFmtId="14" fontId="14" fillId="0" borderId="0" xfId="0" applyNumberFormat="1" applyFont="1" applyBorder="1" applyAlignment="1" applyProtection="1">
      <alignment vertical="center"/>
      <protection/>
    </xf>
    <xf numFmtId="49" fontId="12" fillId="0" borderId="0" xfId="0" applyNumberFormat="1" applyFont="1" applyAlignment="1">
      <alignment vertical="center"/>
    </xf>
    <xf numFmtId="6" fontId="12" fillId="0" borderId="0" xfId="0" applyNumberFormat="1" applyFont="1" applyAlignment="1">
      <alignment vertical="center"/>
    </xf>
    <xf numFmtId="0" fontId="12" fillId="0" borderId="0" xfId="0" applyNumberFormat="1" applyFont="1" applyAlignment="1">
      <alignment vertical="center"/>
    </xf>
    <xf numFmtId="0" fontId="17" fillId="34" borderId="0" xfId="0" applyFont="1" applyFill="1" applyAlignment="1">
      <alignment horizontal="center" vertical="center"/>
    </xf>
    <xf numFmtId="0" fontId="17" fillId="31" borderId="0" xfId="0" applyFont="1" applyFill="1" applyAlignment="1">
      <alignment horizontal="center" vertical="center"/>
    </xf>
    <xf numFmtId="0" fontId="17" fillId="35" borderId="0" xfId="0" applyFont="1" applyFill="1" applyAlignment="1">
      <alignment horizontal="center" vertical="center"/>
    </xf>
    <xf numFmtId="0" fontId="17" fillId="36" borderId="0" xfId="0" applyFont="1" applyFill="1" applyAlignment="1">
      <alignment horizontal="center" vertical="center"/>
    </xf>
    <xf numFmtId="0" fontId="17" fillId="37" borderId="0" xfId="0" applyFont="1" applyFill="1" applyAlignment="1">
      <alignment horizontal="center" vertical="center"/>
    </xf>
    <xf numFmtId="0" fontId="17" fillId="38" borderId="0" xfId="0" applyFont="1" applyFill="1" applyAlignment="1">
      <alignment vertical="center"/>
    </xf>
    <xf numFmtId="0" fontId="17" fillId="39" borderId="0" xfId="0" applyFont="1" applyFill="1" applyAlignment="1">
      <alignment horizontal="center" vertical="center"/>
    </xf>
    <xf numFmtId="0" fontId="107" fillId="0" borderId="0" xfId="0" applyFont="1" applyFill="1" applyAlignment="1">
      <alignment horizontal="center" vertical="center" wrapText="1"/>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24"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5" xfId="0" applyFont="1" applyFill="1" applyBorder="1" applyAlignment="1" applyProtection="1">
      <alignment horizontal="center" vertical="center" wrapText="1"/>
      <protection/>
    </xf>
    <xf numFmtId="0" fontId="25" fillId="40" borderId="15"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5" xfId="0" applyNumberFormat="1" applyFont="1" applyFill="1" applyBorder="1" applyAlignment="1" applyProtection="1">
      <alignment horizontal="center" vertical="center" shrinkToFit="1"/>
      <protection/>
    </xf>
    <xf numFmtId="0" fontId="12" fillId="33" borderId="15" xfId="0" applyFont="1" applyFill="1" applyBorder="1" applyAlignment="1" applyProtection="1">
      <alignment vertical="center" shrinkToFit="1"/>
      <protection/>
    </xf>
    <xf numFmtId="0" fontId="12" fillId="0" borderId="15"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25" fillId="41" borderId="15" xfId="0" applyFont="1" applyFill="1" applyBorder="1" applyAlignment="1" applyProtection="1">
      <alignment horizontal="center" vertical="center" wrapText="1"/>
      <protection/>
    </xf>
    <xf numFmtId="0" fontId="17" fillId="40" borderId="0" xfId="0" applyFont="1" applyFill="1" applyBorder="1" applyAlignment="1">
      <alignment horizontal="center" vertical="center" wrapText="1"/>
    </xf>
    <xf numFmtId="0" fontId="17" fillId="41" borderId="0" xfId="0" applyFont="1" applyFill="1" applyBorder="1" applyAlignment="1">
      <alignment horizontal="center" vertical="center" wrapText="1"/>
    </xf>
    <xf numFmtId="0" fontId="17" fillId="35" borderId="0" xfId="0" applyFont="1" applyFill="1" applyBorder="1" applyAlignment="1">
      <alignment horizontal="center" vertical="center" wrapText="1"/>
    </xf>
    <xf numFmtId="0" fontId="108"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109"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30" fillId="0" borderId="0" xfId="0" applyFont="1" applyBorder="1" applyAlignment="1" applyProtection="1">
      <alignment vertical="center"/>
      <protection/>
    </xf>
    <xf numFmtId="0" fontId="17" fillId="0" borderId="0" xfId="0" applyFont="1" applyAlignment="1" applyProtection="1">
      <alignment vertical="center"/>
      <protection/>
    </xf>
    <xf numFmtId="0" fontId="107" fillId="34" borderId="0" xfId="0" applyFont="1" applyFill="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26" fillId="0" borderId="15"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14" fillId="0" borderId="1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110" fillId="0" borderId="0" xfId="0" applyFont="1" applyAlignment="1" applyProtection="1">
      <alignment vertical="center"/>
      <protection/>
    </xf>
    <xf numFmtId="0" fontId="110" fillId="0" borderId="0" xfId="0" applyFont="1" applyFill="1" applyAlignment="1" applyProtection="1">
      <alignment vertical="center"/>
      <protection/>
    </xf>
    <xf numFmtId="0" fontId="28" fillId="0" borderId="0" xfId="0" applyFont="1" applyAlignment="1" applyProtection="1">
      <alignment vertical="center"/>
      <protection/>
    </xf>
    <xf numFmtId="0" fontId="17" fillId="34" borderId="15" xfId="0" applyFont="1" applyFill="1" applyBorder="1" applyAlignment="1" applyProtection="1">
      <alignment horizontal="center" vertical="center" wrapText="1"/>
      <protection/>
    </xf>
    <xf numFmtId="0" fontId="17" fillId="34" borderId="15" xfId="0" applyFont="1" applyFill="1" applyBorder="1" applyAlignment="1" applyProtection="1">
      <alignment vertical="center"/>
      <protection/>
    </xf>
    <xf numFmtId="0" fontId="26" fillId="0" borderId="0" xfId="0" applyFont="1" applyAlignment="1" applyProtection="1">
      <alignment horizontal="center" vertical="center"/>
      <protection/>
    </xf>
    <xf numFmtId="0" fontId="111" fillId="0" borderId="0" xfId="0" applyFont="1" applyAlignment="1" applyProtection="1">
      <alignment horizontal="center" vertical="center"/>
      <protection/>
    </xf>
    <xf numFmtId="0" fontId="11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7" xfId="0" applyFont="1" applyFill="1" applyBorder="1" applyAlignment="1" applyProtection="1">
      <alignment horizontal="center" vertical="center" wrapText="1"/>
      <protection/>
    </xf>
    <xf numFmtId="14" fontId="31"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42" borderId="15" xfId="0" applyFont="1" applyFill="1" applyBorder="1" applyAlignment="1" applyProtection="1">
      <alignment horizontal="center" vertical="center"/>
      <protection/>
    </xf>
    <xf numFmtId="0" fontId="12" fillId="43" borderId="15" xfId="0" applyFont="1" applyFill="1" applyBorder="1" applyAlignment="1" applyProtection="1">
      <alignment horizontal="center" vertical="center"/>
      <protection/>
    </xf>
    <xf numFmtId="0" fontId="17" fillId="38" borderId="0" xfId="0" applyFont="1" applyFill="1" applyAlignment="1">
      <alignment horizontal="center" vertical="center"/>
    </xf>
    <xf numFmtId="0" fontId="17" fillId="0" borderId="0" xfId="0" applyFont="1" applyFill="1" applyAlignment="1">
      <alignment horizontal="center" vertical="center"/>
    </xf>
    <xf numFmtId="0" fontId="26" fillId="0" borderId="0" xfId="0" applyFont="1" applyAlignment="1">
      <alignment vertical="center"/>
    </xf>
    <xf numFmtId="0" fontId="17" fillId="0" borderId="0" xfId="0" applyFont="1" applyFill="1" applyAlignment="1">
      <alignment horizontal="center" vertical="center" wrapText="1"/>
    </xf>
    <xf numFmtId="0" fontId="17" fillId="0" borderId="0" xfId="0" applyFont="1" applyFill="1" applyAlignment="1">
      <alignment vertical="center"/>
    </xf>
    <xf numFmtId="0" fontId="28" fillId="0" borderId="0" xfId="0" applyFont="1" applyAlignment="1" applyProtection="1">
      <alignment vertical="center"/>
      <protection/>
    </xf>
    <xf numFmtId="0" fontId="32"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106" fillId="0" borderId="0" xfId="0" applyFont="1" applyAlignment="1" applyProtection="1">
      <alignment vertical="center"/>
      <protection/>
    </xf>
    <xf numFmtId="0" fontId="111" fillId="42" borderId="15" xfId="0" applyFont="1" applyFill="1" applyBorder="1" applyAlignment="1" applyProtection="1">
      <alignment horizontal="center" vertical="center" shrinkToFit="1"/>
      <protection/>
    </xf>
    <xf numFmtId="49" fontId="111" fillId="42" borderId="15" xfId="0" applyNumberFormat="1" applyFont="1" applyFill="1" applyBorder="1" applyAlignment="1" applyProtection="1">
      <alignment horizontal="center" vertical="center" shrinkToFit="1"/>
      <protection/>
    </xf>
    <xf numFmtId="0" fontId="111" fillId="42" borderId="15" xfId="0" applyFont="1" applyFill="1" applyBorder="1" applyAlignment="1" applyProtection="1">
      <alignment vertical="center" shrinkToFit="1"/>
      <protection/>
    </xf>
    <xf numFmtId="0" fontId="111" fillId="43" borderId="15" xfId="0" applyFont="1" applyFill="1" applyBorder="1" applyAlignment="1" applyProtection="1">
      <alignment horizontal="center" vertical="center" shrinkToFit="1"/>
      <protection/>
    </xf>
    <xf numFmtId="49" fontId="111" fillId="43" borderId="15" xfId="0" applyNumberFormat="1" applyFont="1" applyFill="1" applyBorder="1" applyAlignment="1" applyProtection="1">
      <alignment horizontal="center" vertical="center" shrinkToFit="1"/>
      <protection/>
    </xf>
    <xf numFmtId="0" fontId="111" fillId="43" borderId="15" xfId="0" applyFont="1" applyFill="1" applyBorder="1" applyAlignment="1" applyProtection="1">
      <alignment vertical="center" shrinkToFit="1"/>
      <protection/>
    </xf>
    <xf numFmtId="0" fontId="107" fillId="0" borderId="0" xfId="0" applyFont="1" applyAlignment="1" applyProtection="1">
      <alignment vertical="center"/>
      <protection/>
    </xf>
    <xf numFmtId="0" fontId="14" fillId="0" borderId="0" xfId="0" applyFont="1" applyAlignment="1" quotePrefix="1">
      <alignment vertical="top"/>
    </xf>
    <xf numFmtId="0" fontId="113" fillId="0" borderId="0" xfId="0" applyFont="1" applyAlignment="1" applyProtection="1">
      <alignment vertical="center"/>
      <protection/>
    </xf>
    <xf numFmtId="0" fontId="114" fillId="44" borderId="0" xfId="0" applyFont="1" applyFill="1" applyAlignment="1" applyProtection="1">
      <alignment horizontal="center" vertical="center"/>
      <protection/>
    </xf>
    <xf numFmtId="0" fontId="115" fillId="0" borderId="0" xfId="0" applyFont="1" applyAlignment="1" applyProtection="1">
      <alignment horizontal="center" vertical="center" shrinkToFit="1"/>
      <protection/>
    </xf>
    <xf numFmtId="0" fontId="116" fillId="0" borderId="0" xfId="0" applyFont="1" applyAlignment="1" applyProtection="1">
      <alignment vertical="center"/>
      <protection/>
    </xf>
    <xf numFmtId="0" fontId="117" fillId="34" borderId="15" xfId="0" applyFont="1" applyFill="1" applyBorder="1" applyAlignment="1" applyProtection="1">
      <alignment horizontal="center" vertical="center" wrapText="1"/>
      <protection/>
    </xf>
    <xf numFmtId="0" fontId="117" fillId="34" borderId="15" xfId="0" applyFont="1" applyFill="1" applyBorder="1" applyAlignment="1" applyProtection="1">
      <alignment vertical="center"/>
      <protection/>
    </xf>
    <xf numFmtId="0" fontId="117" fillId="0" borderId="15" xfId="0" applyFont="1" applyBorder="1" applyAlignment="1" applyProtection="1">
      <alignment horizontal="center" vertical="center"/>
      <protection/>
    </xf>
    <xf numFmtId="0" fontId="17" fillId="38" borderId="15" xfId="0" applyFont="1" applyFill="1" applyBorder="1" applyAlignment="1" applyProtection="1">
      <alignment horizontal="center" vertical="center" wrapText="1"/>
      <protection/>
    </xf>
    <xf numFmtId="0" fontId="113" fillId="0" borderId="15" xfId="0" applyFont="1" applyBorder="1" applyAlignment="1" applyProtection="1">
      <alignment horizontal="center" vertical="center"/>
      <protection/>
    </xf>
    <xf numFmtId="0" fontId="113" fillId="0" borderId="15" xfId="0" applyFont="1" applyBorder="1" applyAlignment="1" applyProtection="1">
      <alignment vertical="center"/>
      <protection/>
    </xf>
    <xf numFmtId="0" fontId="113" fillId="40" borderId="15" xfId="0" applyFont="1" applyFill="1" applyBorder="1" applyAlignment="1" applyProtection="1">
      <alignment horizontal="center" vertical="center"/>
      <protection/>
    </xf>
    <xf numFmtId="0" fontId="113" fillId="41" borderId="15" xfId="0" applyFont="1" applyFill="1" applyBorder="1" applyAlignment="1" applyProtection="1">
      <alignment horizontal="center" vertical="center"/>
      <protection/>
    </xf>
    <xf numFmtId="0" fontId="113" fillId="35" borderId="15" xfId="0" applyFont="1" applyFill="1" applyBorder="1" applyAlignment="1" applyProtection="1">
      <alignment horizontal="center" vertical="center"/>
      <protection/>
    </xf>
    <xf numFmtId="0" fontId="17" fillId="40" borderId="18" xfId="0" applyFont="1" applyFill="1" applyBorder="1" applyAlignment="1" applyProtection="1">
      <alignment horizontal="center" vertical="center" wrapText="1"/>
      <protection/>
    </xf>
    <xf numFmtId="0" fontId="10" fillId="0" borderId="19" xfId="0" applyFont="1" applyBorder="1" applyAlignment="1">
      <alignment horizontal="center" vertical="center"/>
    </xf>
    <xf numFmtId="0" fontId="118" fillId="35" borderId="20" xfId="0" applyFont="1" applyFill="1" applyBorder="1" applyAlignment="1" applyProtection="1">
      <alignment horizontal="center" vertical="center"/>
      <protection locked="0"/>
    </xf>
    <xf numFmtId="0" fontId="5" fillId="0" borderId="0" xfId="0" applyFont="1" applyBorder="1" applyAlignment="1" applyProtection="1">
      <alignment vertical="center" shrinkToFit="1"/>
      <protection/>
    </xf>
    <xf numFmtId="0" fontId="113" fillId="45" borderId="15" xfId="0" applyFont="1" applyFill="1" applyBorder="1" applyAlignment="1" applyProtection="1">
      <alignment vertical="center"/>
      <protection/>
    </xf>
    <xf numFmtId="0" fontId="113" fillId="45" borderId="15" xfId="0" applyFont="1" applyFill="1" applyBorder="1" applyAlignment="1" applyProtection="1">
      <alignment horizontal="center" vertical="center"/>
      <protection/>
    </xf>
    <xf numFmtId="0" fontId="112" fillId="0" borderId="0" xfId="0" applyFont="1" applyAlignment="1" applyProtection="1">
      <alignment vertical="center"/>
      <protection/>
    </xf>
    <xf numFmtId="0" fontId="28" fillId="0" borderId="0" xfId="0" applyFont="1" applyBorder="1" applyAlignment="1" applyProtection="1">
      <alignment vertical="center" shrinkToFit="1"/>
      <protection/>
    </xf>
    <xf numFmtId="0" fontId="6" fillId="0" borderId="0" xfId="61" applyFont="1" applyAlignment="1">
      <alignment vertical="center"/>
      <protection/>
    </xf>
    <xf numFmtId="0" fontId="6" fillId="0" borderId="0" xfId="61" applyFont="1" applyAlignment="1">
      <alignment horizontal="centerContinuous" vertical="center"/>
      <protection/>
    </xf>
    <xf numFmtId="0" fontId="6" fillId="0" borderId="17" xfId="61" applyFont="1" applyBorder="1" applyAlignment="1">
      <alignment/>
      <protection/>
    </xf>
    <xf numFmtId="0" fontId="6" fillId="0" borderId="14" xfId="61" applyFont="1" applyBorder="1" applyAlignment="1">
      <alignment horizontal="centerContinuous" vertical="center"/>
      <protection/>
    </xf>
    <xf numFmtId="0" fontId="6" fillId="0" borderId="21" xfId="61" applyFont="1" applyBorder="1" applyAlignment="1">
      <alignment horizontal="centerContinuous" vertical="center"/>
      <protection/>
    </xf>
    <xf numFmtId="0" fontId="6" fillId="0" borderId="17" xfId="61" applyFont="1" applyBorder="1" applyAlignment="1">
      <alignment horizontal="left" vertical="center"/>
      <protection/>
    </xf>
    <xf numFmtId="0" fontId="6" fillId="0" borderId="14" xfId="61" applyFont="1" applyBorder="1" applyAlignment="1">
      <alignment vertical="center"/>
      <protection/>
    </xf>
    <xf numFmtId="0" fontId="6" fillId="0" borderId="14" xfId="61" applyFont="1" applyBorder="1" applyAlignment="1">
      <alignment vertical="center" wrapText="1"/>
      <protection/>
    </xf>
    <xf numFmtId="0" fontId="6" fillId="0" borderId="21" xfId="61" applyFont="1" applyBorder="1" applyAlignment="1">
      <alignment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6" fillId="0" borderId="0" xfId="61" applyFont="1" applyBorder="1" applyAlignment="1">
      <alignment vertical="center" wrapText="1"/>
      <protection/>
    </xf>
    <xf numFmtId="0" fontId="6" fillId="0" borderId="0" xfId="61" applyFont="1" applyAlignment="1">
      <alignment/>
      <protection/>
    </xf>
    <xf numFmtId="0" fontId="6" fillId="0" borderId="15" xfId="61" applyFont="1" applyBorder="1" applyAlignment="1">
      <alignment/>
      <protection/>
    </xf>
    <xf numFmtId="0" fontId="6" fillId="0" borderId="15" xfId="61" applyFont="1" applyBorder="1" applyAlignment="1">
      <alignment horizontal="center" vertical="center"/>
      <protection/>
    </xf>
    <xf numFmtId="0" fontId="6" fillId="0" borderId="22" xfId="61" applyFont="1" applyBorder="1" applyAlignment="1">
      <alignment vertical="center"/>
      <protection/>
    </xf>
    <xf numFmtId="0" fontId="6" fillId="0" borderId="23" xfId="61" applyFont="1" applyBorder="1" applyAlignment="1">
      <alignment horizontal="center" vertical="center"/>
      <protection/>
    </xf>
    <xf numFmtId="0" fontId="40" fillId="0" borderId="0" xfId="61" applyFont="1" applyAlignment="1">
      <alignment/>
      <protection/>
    </xf>
    <xf numFmtId="0" fontId="7" fillId="0" borderId="0" xfId="61" applyFont="1" applyAlignment="1">
      <alignment vertical="center"/>
      <protection/>
    </xf>
    <xf numFmtId="0" fontId="3" fillId="0" borderId="0" xfId="61" applyFont="1" applyAlignment="1">
      <alignment vertical="center"/>
      <protection/>
    </xf>
    <xf numFmtId="0" fontId="41" fillId="0" borderId="0" xfId="61" applyFont="1" applyAlignment="1">
      <alignment vertical="center"/>
      <protection/>
    </xf>
    <xf numFmtId="0" fontId="21" fillId="0" borderId="0" xfId="61" applyFont="1" applyAlignment="1">
      <alignment horizontal="left" vertical="center"/>
      <protection/>
    </xf>
    <xf numFmtId="0" fontId="42" fillId="0" borderId="0" xfId="61" applyFont="1" applyBorder="1" applyAlignment="1">
      <alignment vertical="center"/>
      <protection/>
    </xf>
    <xf numFmtId="0" fontId="21" fillId="0" borderId="0" xfId="61" applyFont="1" applyAlignment="1">
      <alignment vertical="center"/>
      <protection/>
    </xf>
    <xf numFmtId="0" fontId="3" fillId="0" borderId="0" xfId="61" applyFont="1" applyAlignment="1">
      <alignment horizontal="left" vertical="center"/>
      <protection/>
    </xf>
    <xf numFmtId="0" fontId="32" fillId="0" borderId="0" xfId="0" applyFont="1" applyAlignment="1" applyProtection="1">
      <alignment vertical="center"/>
      <protection/>
    </xf>
    <xf numFmtId="0" fontId="119" fillId="0" borderId="0" xfId="0" applyFont="1" applyAlignment="1" applyProtection="1">
      <alignment vertical="center"/>
      <protection/>
    </xf>
    <xf numFmtId="0" fontId="12" fillId="46" borderId="15" xfId="0" applyFont="1" applyFill="1" applyBorder="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34" fillId="0" borderId="17" xfId="0" applyFont="1" applyBorder="1" applyAlignment="1">
      <alignment horizontal="center" vertical="center" wrapText="1"/>
    </xf>
    <xf numFmtId="0" fontId="14" fillId="0" borderId="0" xfId="0" applyFont="1" applyAlignment="1" quotePrefix="1">
      <alignment horizontal="center" vertical="center"/>
    </xf>
    <xf numFmtId="0" fontId="13" fillId="0" borderId="0" xfId="0" applyFont="1" applyBorder="1" applyAlignment="1" applyProtection="1">
      <alignment vertical="center"/>
      <protection/>
    </xf>
    <xf numFmtId="0" fontId="120" fillId="0" borderId="0" xfId="0" applyFont="1" applyFill="1" applyAlignment="1" applyProtection="1">
      <alignment horizontal="center" vertical="center"/>
      <protection/>
    </xf>
    <xf numFmtId="0" fontId="120" fillId="0" borderId="0" xfId="0" applyFont="1" applyAlignment="1" applyProtection="1">
      <alignment vertical="center"/>
      <protection/>
    </xf>
    <xf numFmtId="0" fontId="121" fillId="0" borderId="0" xfId="0" applyFont="1" applyFill="1" applyAlignment="1" applyProtection="1">
      <alignment horizontal="center" vertical="center"/>
      <protection/>
    </xf>
    <xf numFmtId="0" fontId="121" fillId="0" borderId="0" xfId="0" applyFont="1" applyAlignment="1" applyProtection="1">
      <alignment vertical="center"/>
      <protection/>
    </xf>
    <xf numFmtId="0" fontId="117" fillId="0" borderId="15" xfId="0" applyFont="1" applyFill="1" applyBorder="1" applyAlignment="1" applyProtection="1">
      <alignment vertical="center"/>
      <protection/>
    </xf>
    <xf numFmtId="0" fontId="113" fillId="0" borderId="15" xfId="0" applyFont="1" applyBorder="1" applyAlignment="1" applyProtection="1">
      <alignment vertical="center"/>
      <protection/>
    </xf>
    <xf numFmtId="0" fontId="113" fillId="0" borderId="21" xfId="0" applyFont="1" applyBorder="1" applyAlignment="1" applyProtection="1">
      <alignment vertical="center"/>
      <protection/>
    </xf>
    <xf numFmtId="0" fontId="29" fillId="0" borderId="0" xfId="0" applyNumberFormat="1" applyFont="1" applyAlignment="1" applyProtection="1">
      <alignment horizontal="center" vertical="center"/>
      <protection/>
    </xf>
    <xf numFmtId="0" fontId="26" fillId="0" borderId="0" xfId="0" applyNumberFormat="1" applyFont="1" applyAlignment="1" applyProtection="1">
      <alignment horizontal="center" vertical="center"/>
      <protection/>
    </xf>
    <xf numFmtId="0" fontId="14"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1" fillId="0" borderId="0" xfId="0" applyNumberFormat="1" applyFont="1" applyFill="1" applyAlignment="1" applyProtection="1">
      <alignment horizontal="center" vertical="center"/>
      <protection/>
    </xf>
    <xf numFmtId="0" fontId="17" fillId="34" borderId="15" xfId="0" applyNumberFormat="1" applyFont="1" applyFill="1" applyBorder="1" applyAlignment="1" applyProtection="1">
      <alignment horizontal="center" vertical="center" wrapText="1"/>
      <protection/>
    </xf>
    <xf numFmtId="0" fontId="111" fillId="42" borderId="15" xfId="0" applyNumberFormat="1" applyFont="1" applyFill="1" applyBorder="1" applyAlignment="1" applyProtection="1">
      <alignment horizontal="center" vertical="center" shrinkToFit="1"/>
      <protection/>
    </xf>
    <xf numFmtId="0" fontId="12" fillId="33" borderId="15" xfId="0" applyNumberFormat="1" applyFont="1" applyFill="1" applyBorder="1" applyAlignment="1" applyProtection="1">
      <alignment horizontal="center" vertical="center" shrinkToFit="1"/>
      <protection/>
    </xf>
    <xf numFmtId="0" fontId="14" fillId="0" borderId="0" xfId="0" applyNumberFormat="1" applyFont="1" applyBorder="1" applyAlignment="1" applyProtection="1">
      <alignment/>
      <protection/>
    </xf>
    <xf numFmtId="0" fontId="12" fillId="0" borderId="0" xfId="0" applyNumberFormat="1" applyFont="1" applyAlignment="1" applyProtection="1">
      <alignment vertical="center"/>
      <protection/>
    </xf>
    <xf numFmtId="0" fontId="120" fillId="0" borderId="0" xfId="0" applyNumberFormat="1" applyFont="1" applyFill="1" applyAlignment="1" applyProtection="1">
      <alignment horizontal="center" vertical="center"/>
      <protection/>
    </xf>
    <xf numFmtId="0" fontId="111" fillId="43" borderId="15" xfId="0" applyNumberFormat="1" applyFont="1" applyFill="1" applyBorder="1" applyAlignment="1" applyProtection="1">
      <alignment horizontal="center" vertical="center" shrinkToFit="1"/>
      <protection/>
    </xf>
    <xf numFmtId="183" fontId="111" fillId="43" borderId="15" xfId="0" applyNumberFormat="1" applyFont="1" applyFill="1" applyBorder="1" applyAlignment="1" applyProtection="1">
      <alignment horizontal="center" vertical="center" shrinkToFit="1"/>
      <protection/>
    </xf>
    <xf numFmtId="183" fontId="12" fillId="33" borderId="15" xfId="0" applyNumberFormat="1" applyFont="1" applyFill="1" applyBorder="1" applyAlignment="1" applyProtection="1">
      <alignment horizontal="center" vertical="center" shrinkToFit="1"/>
      <protection/>
    </xf>
    <xf numFmtId="0" fontId="122" fillId="0" borderId="0" xfId="0" applyFont="1" applyAlignment="1" applyProtection="1">
      <alignment horizontal="right" vertical="center"/>
      <protection/>
    </xf>
    <xf numFmtId="0" fontId="6" fillId="38" borderId="15" xfId="0" applyFont="1" applyFill="1" applyBorder="1" applyAlignment="1" applyProtection="1">
      <alignment horizontal="center" vertical="center" wrapText="1" shrinkToFit="1"/>
      <protection/>
    </xf>
    <xf numFmtId="0" fontId="113" fillId="0" borderId="15" xfId="0" applyNumberFormat="1" applyFont="1" applyBorder="1" applyAlignment="1" applyProtection="1">
      <alignment vertical="center"/>
      <protection/>
    </xf>
    <xf numFmtId="0" fontId="113" fillId="0" borderId="0" xfId="0" applyNumberFormat="1" applyFont="1" applyAlignment="1" applyProtection="1">
      <alignment vertical="center"/>
      <protection/>
    </xf>
    <xf numFmtId="0" fontId="117" fillId="34" borderId="15" xfId="0" applyNumberFormat="1" applyFont="1" applyFill="1" applyBorder="1" applyAlignment="1" applyProtection="1">
      <alignment horizontal="center" vertical="center" wrapText="1"/>
      <protection/>
    </xf>
    <xf numFmtId="0" fontId="105" fillId="0" borderId="0" xfId="0" applyFont="1" applyFill="1" applyBorder="1" applyAlignment="1" applyProtection="1">
      <alignment vertical="center"/>
      <protection/>
    </xf>
    <xf numFmtId="0" fontId="6" fillId="0" borderId="0" xfId="0" applyFont="1" applyAlignment="1" applyProtection="1">
      <alignment vertical="center"/>
      <protection/>
    </xf>
    <xf numFmtId="0" fontId="17" fillId="47" borderId="0" xfId="0" applyFont="1" applyFill="1" applyAlignment="1">
      <alignment vertical="center" wrapText="1"/>
    </xf>
    <xf numFmtId="0" fontId="17" fillId="46" borderId="0" xfId="0" applyFont="1" applyFill="1" applyAlignment="1">
      <alignment horizontal="center" vertical="center"/>
    </xf>
    <xf numFmtId="0" fontId="17" fillId="48" borderId="0" xfId="0" applyFont="1" applyFill="1" applyAlignment="1">
      <alignment horizontal="center" vertical="center"/>
    </xf>
    <xf numFmtId="0" fontId="15" fillId="0" borderId="0" xfId="0" applyNumberFormat="1" applyFont="1" applyAlignment="1">
      <alignment horizontal="center" vertical="center"/>
    </xf>
    <xf numFmtId="0" fontId="26" fillId="0" borderId="0" xfId="0" applyNumberFormat="1" applyFont="1" applyAlignment="1">
      <alignment vertical="center"/>
    </xf>
    <xf numFmtId="0" fontId="17" fillId="46" borderId="0" xfId="0" applyNumberFormat="1" applyFont="1" applyFill="1" applyAlignment="1">
      <alignment horizontal="center" vertical="center"/>
    </xf>
    <xf numFmtId="0" fontId="12" fillId="0" borderId="0" xfId="0" applyNumberFormat="1" applyFont="1" applyAlignment="1">
      <alignment vertical="center"/>
    </xf>
    <xf numFmtId="0" fontId="107" fillId="28" borderId="15" xfId="0" applyFont="1" applyFill="1" applyBorder="1" applyAlignment="1" applyProtection="1">
      <alignment horizontal="center" vertical="center" wrapText="1"/>
      <protection/>
    </xf>
    <xf numFmtId="0" fontId="116" fillId="0" borderId="0" xfId="0" applyFont="1" applyAlignment="1" applyProtection="1">
      <alignment vertical="center"/>
      <protection/>
    </xf>
    <xf numFmtId="0" fontId="116" fillId="0" borderId="0" xfId="0" applyNumberFormat="1" applyFont="1" applyAlignment="1" applyProtection="1">
      <alignment vertical="center"/>
      <protection/>
    </xf>
    <xf numFmtId="0" fontId="123" fillId="0" borderId="0" xfId="0" applyFont="1" applyAlignment="1" applyProtection="1">
      <alignment horizontal="right" vertical="center"/>
      <protection/>
    </xf>
    <xf numFmtId="0" fontId="6" fillId="0" borderId="24"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17" fillId="40" borderId="15" xfId="0" applyFont="1" applyFill="1" applyBorder="1" applyAlignment="1" applyProtection="1">
      <alignment horizontal="center" vertical="center" wrapText="1"/>
      <protection/>
    </xf>
    <xf numFmtId="0" fontId="17" fillId="41" borderId="15" xfId="0"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14" fillId="0" borderId="0" xfId="0" applyFont="1" applyFill="1" applyAlignment="1" quotePrefix="1">
      <alignment vertical="top"/>
    </xf>
    <xf numFmtId="0" fontId="26" fillId="42" borderId="15" xfId="0" applyFont="1" applyFill="1" applyBorder="1" applyAlignment="1" applyProtection="1">
      <alignment horizontal="center" vertical="center" shrinkToFit="1"/>
      <protection/>
    </xf>
    <xf numFmtId="0" fontId="111" fillId="3" borderId="15" xfId="0" applyFont="1" applyFill="1" applyBorder="1" applyAlignment="1" applyProtection="1">
      <alignment horizontal="center" vertical="center" shrinkToFit="1"/>
      <protection/>
    </xf>
    <xf numFmtId="0" fontId="10" fillId="0" borderId="0" xfId="0" applyFont="1" applyBorder="1" applyAlignment="1" applyProtection="1">
      <alignment vertical="center"/>
      <protection/>
    </xf>
    <xf numFmtId="0" fontId="114"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16" fillId="0" borderId="0" xfId="0" applyFont="1" applyBorder="1" applyAlignment="1" applyProtection="1">
      <alignment horizontal="center" vertical="center" shrinkToFit="1"/>
      <protection/>
    </xf>
    <xf numFmtId="0" fontId="14"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17"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28" fillId="0" borderId="0" xfId="0" applyFont="1" applyFill="1" applyBorder="1" applyAlignment="1" applyProtection="1">
      <alignment vertical="center" shrinkToFit="1"/>
      <protection/>
    </xf>
    <xf numFmtId="0" fontId="6" fillId="0" borderId="0" xfId="0" applyFont="1" applyBorder="1" applyAlignment="1" applyProtection="1">
      <alignment horizontal="right" vertical="center"/>
      <protection/>
    </xf>
    <xf numFmtId="0" fontId="33"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 fillId="13" borderId="26" xfId="0" applyFont="1" applyFill="1" applyBorder="1" applyAlignment="1" applyProtection="1">
      <alignment horizontal="center" vertical="center" shrinkToFit="1"/>
      <protection locked="0"/>
    </xf>
    <xf numFmtId="0" fontId="17" fillId="40" borderId="27" xfId="0" applyFont="1" applyFill="1" applyBorder="1" applyAlignment="1" applyProtection="1">
      <alignment vertical="center" wrapText="1" shrinkToFit="1"/>
      <protection/>
    </xf>
    <xf numFmtId="0" fontId="17" fillId="40" borderId="28" xfId="0" applyFont="1" applyFill="1" applyBorder="1" applyAlignment="1" applyProtection="1">
      <alignment vertical="center" wrapText="1"/>
      <protection/>
    </xf>
    <xf numFmtId="0" fontId="17" fillId="41" borderId="27" xfId="0" applyFont="1" applyFill="1" applyBorder="1" applyAlignment="1" applyProtection="1">
      <alignment vertical="center" wrapText="1"/>
      <protection/>
    </xf>
    <xf numFmtId="0" fontId="17" fillId="41" borderId="28" xfId="0" applyFont="1" applyFill="1" applyBorder="1" applyAlignment="1" applyProtection="1">
      <alignment vertical="center" wrapText="1"/>
      <protection/>
    </xf>
    <xf numFmtId="0" fontId="12" fillId="33" borderId="27" xfId="0" applyFont="1" applyFill="1" applyBorder="1" applyAlignment="1" applyProtection="1">
      <alignment vertical="center" shrinkToFit="1"/>
      <protection locked="0"/>
    </xf>
    <xf numFmtId="0" fontId="12" fillId="33" borderId="28" xfId="0" applyFont="1" applyFill="1" applyBorder="1" applyAlignment="1" applyProtection="1">
      <alignment vertical="center" shrinkToFit="1"/>
      <protection locked="0"/>
    </xf>
    <xf numFmtId="0" fontId="17" fillId="40" borderId="28" xfId="0" applyFont="1" applyFill="1" applyBorder="1" applyAlignment="1" applyProtection="1">
      <alignment vertical="center" shrinkToFit="1"/>
      <protection/>
    </xf>
    <xf numFmtId="0" fontId="17" fillId="40" borderId="27" xfId="0" applyFont="1" applyFill="1" applyBorder="1" applyAlignment="1" applyProtection="1">
      <alignment vertical="center" wrapText="1"/>
      <protection/>
    </xf>
    <xf numFmtId="0" fontId="17" fillId="41" borderId="28" xfId="0" applyFont="1" applyFill="1" applyBorder="1" applyAlignment="1" applyProtection="1">
      <alignment vertical="center"/>
      <protection/>
    </xf>
    <xf numFmtId="49" fontId="12" fillId="33" borderId="15" xfId="0" applyNumberFormat="1" applyFont="1" applyFill="1" applyBorder="1" applyAlignment="1" applyProtection="1">
      <alignment vertical="center" shrinkToFit="1"/>
      <protection locked="0"/>
    </xf>
    <xf numFmtId="49" fontId="12" fillId="33" borderId="15" xfId="0" applyNumberFormat="1" applyFont="1" applyFill="1" applyBorder="1" applyAlignment="1" applyProtection="1">
      <alignment horizontal="right" vertical="center" shrinkToFit="1"/>
      <protection locked="0"/>
    </xf>
    <xf numFmtId="0" fontId="12"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09" fillId="0" borderId="0" xfId="0" applyFont="1" applyAlignment="1" applyProtection="1">
      <alignment horizontal="center" vertical="center" wrapText="1"/>
      <protection/>
    </xf>
    <xf numFmtId="0" fontId="111" fillId="0" borderId="0" xfId="0" applyFont="1" applyAlignment="1" applyProtection="1">
      <alignment horizontal="center" vertical="center" wrapText="1"/>
      <protection/>
    </xf>
    <xf numFmtId="0" fontId="28" fillId="0" borderId="0" xfId="0" applyFont="1" applyBorder="1" applyAlignment="1" applyProtection="1">
      <alignment vertical="center" wrapText="1" shrinkToFit="1"/>
      <protection/>
    </xf>
    <xf numFmtId="0" fontId="14" fillId="0" borderId="0" xfId="0" applyFont="1" applyAlignment="1" applyProtection="1">
      <alignment vertical="center" wrapText="1"/>
      <protection/>
    </xf>
    <xf numFmtId="0" fontId="14" fillId="0" borderId="0" xfId="0" applyFont="1" applyBorder="1" applyAlignment="1" applyProtection="1">
      <alignment wrapText="1"/>
      <protection/>
    </xf>
    <xf numFmtId="0" fontId="12" fillId="42" borderId="15" xfId="0" applyFont="1" applyFill="1" applyBorder="1" applyAlignment="1" applyProtection="1">
      <alignment horizontal="center" vertical="center" wrapText="1"/>
      <protection/>
    </xf>
    <xf numFmtId="0" fontId="12" fillId="0" borderId="0" xfId="0" applyFont="1" applyAlignment="1" applyProtection="1">
      <alignment vertical="center" wrapText="1"/>
      <protection/>
    </xf>
    <xf numFmtId="49" fontId="113" fillId="0" borderId="15" xfId="0" applyNumberFormat="1" applyFont="1" applyFill="1" applyBorder="1" applyAlignment="1" applyProtection="1">
      <alignment horizontal="center" vertical="center"/>
      <protection locked="0"/>
    </xf>
    <xf numFmtId="0" fontId="17" fillId="49" borderId="0" xfId="0" applyFont="1" applyFill="1" applyAlignment="1">
      <alignment horizontal="center" vertical="center"/>
    </xf>
    <xf numFmtId="0" fontId="124" fillId="0" borderId="0" xfId="0" applyFont="1" applyBorder="1" applyAlignment="1" applyProtection="1">
      <alignment vertical="center" shrinkToFit="1"/>
      <protection/>
    </xf>
    <xf numFmtId="0" fontId="106" fillId="0" borderId="29" xfId="0" applyFont="1" applyBorder="1" applyAlignment="1" applyProtection="1">
      <alignment vertical="center"/>
      <protection/>
    </xf>
    <xf numFmtId="0" fontId="5" fillId="0" borderId="30" xfId="0" applyFont="1" applyBorder="1" applyAlignment="1" applyProtection="1">
      <alignment vertical="center"/>
      <protection/>
    </xf>
    <xf numFmtId="14" fontId="106" fillId="0" borderId="30" xfId="0" applyNumberFormat="1" applyFont="1" applyBorder="1" applyAlignment="1" applyProtection="1">
      <alignment vertical="center"/>
      <protection/>
    </xf>
    <xf numFmtId="14" fontId="31" fillId="0" borderId="30" xfId="0" applyNumberFormat="1" applyFont="1" applyBorder="1" applyAlignment="1" applyProtection="1">
      <alignment vertical="center"/>
      <protection/>
    </xf>
    <xf numFmtId="0" fontId="125" fillId="0" borderId="31" xfId="0" applyFont="1" applyBorder="1" applyAlignment="1" applyProtection="1">
      <alignment vertical="center"/>
      <protection/>
    </xf>
    <xf numFmtId="0" fontId="6" fillId="0" borderId="32" xfId="0" applyFont="1" applyBorder="1" applyAlignment="1" applyProtection="1">
      <alignment vertical="center"/>
      <protection/>
    </xf>
    <xf numFmtId="0" fontId="5" fillId="0" borderId="33" xfId="0" applyFont="1" applyBorder="1" applyAlignment="1" applyProtection="1">
      <alignment vertical="center" shrinkToFit="1"/>
      <protection/>
    </xf>
    <xf numFmtId="0" fontId="5" fillId="0" borderId="34" xfId="0" applyFont="1" applyBorder="1" applyAlignment="1" applyProtection="1">
      <alignment vertical="center" shrinkToFit="1"/>
      <protection/>
    </xf>
    <xf numFmtId="0" fontId="5" fillId="0" borderId="30" xfId="0" applyFont="1" applyBorder="1" applyAlignment="1" applyProtection="1">
      <alignment vertical="center" shrinkToFit="1"/>
      <protection/>
    </xf>
    <xf numFmtId="0" fontId="31" fillId="0" borderId="33" xfId="0" applyFont="1" applyBorder="1" applyAlignment="1" applyProtection="1">
      <alignment vertical="center" shrinkToFit="1"/>
      <protection/>
    </xf>
    <xf numFmtId="0" fontId="5" fillId="0" borderId="30" xfId="0" applyFont="1" applyBorder="1" applyAlignment="1" applyProtection="1">
      <alignment horizontal="center" vertical="center"/>
      <protection/>
    </xf>
    <xf numFmtId="5" fontId="3" fillId="0" borderId="30" xfId="0" applyNumberFormat="1" applyFont="1" applyBorder="1" applyAlignment="1" applyProtection="1">
      <alignment vertical="center"/>
      <protection/>
    </xf>
    <xf numFmtId="0" fontId="5" fillId="0" borderId="29" xfId="0" applyFont="1" applyBorder="1" applyAlignment="1" applyProtection="1">
      <alignment vertical="center"/>
      <protection/>
    </xf>
    <xf numFmtId="0" fontId="5" fillId="0" borderId="32" xfId="0" applyFont="1" applyBorder="1" applyAlignment="1" applyProtection="1">
      <alignment vertical="center"/>
      <protection/>
    </xf>
    <xf numFmtId="0" fontId="106" fillId="0" borderId="30" xfId="0" applyFont="1" applyBorder="1" applyAlignment="1" applyProtection="1">
      <alignment horizontal="center" vertical="center"/>
      <protection/>
    </xf>
    <xf numFmtId="0" fontId="31" fillId="0" borderId="29" xfId="0" applyFont="1" applyBorder="1" applyAlignment="1" applyProtection="1">
      <alignment vertical="center" shrinkToFit="1"/>
      <protection/>
    </xf>
    <xf numFmtId="0" fontId="5" fillId="0" borderId="32" xfId="0" applyFont="1" applyBorder="1" applyAlignment="1" applyProtection="1">
      <alignment horizontal="left" vertical="center"/>
      <protection/>
    </xf>
    <xf numFmtId="0" fontId="31" fillId="0" borderId="35" xfId="0" applyFont="1" applyBorder="1" applyAlignment="1" applyProtection="1">
      <alignment horizontal="center" vertical="center"/>
      <protection/>
    </xf>
    <xf numFmtId="0" fontId="111" fillId="42" borderId="27" xfId="0" applyFont="1" applyFill="1" applyBorder="1" applyAlignment="1" applyProtection="1">
      <alignment vertical="center" shrinkToFit="1"/>
      <protection/>
    </xf>
    <xf numFmtId="0" fontId="111" fillId="42" borderId="28" xfId="0" applyFont="1" applyFill="1" applyBorder="1" applyAlignment="1" applyProtection="1">
      <alignment vertical="center" shrinkToFit="1"/>
      <protection/>
    </xf>
    <xf numFmtId="5" fontId="43" fillId="50" borderId="15" xfId="0" applyNumberFormat="1" applyFont="1" applyFill="1" applyBorder="1" applyAlignment="1" applyProtection="1">
      <alignment horizontal="right" vertical="center" shrinkToFit="1"/>
      <protection/>
    </xf>
    <xf numFmtId="49" fontId="43" fillId="50" borderId="15" xfId="0" applyNumberFormat="1" applyFont="1" applyFill="1" applyBorder="1" applyAlignment="1" applyProtection="1" quotePrefix="1">
      <alignment horizontal="center" vertical="center" shrinkToFit="1"/>
      <protection/>
    </xf>
    <xf numFmtId="176" fontId="111" fillId="42" borderId="15" xfId="0" applyNumberFormat="1" applyFont="1" applyFill="1" applyBorder="1" applyAlignment="1" applyProtection="1">
      <alignment horizontal="center" vertical="center" shrinkToFit="1"/>
      <protection/>
    </xf>
    <xf numFmtId="49" fontId="43" fillId="50" borderId="15" xfId="0" applyNumberFormat="1" applyFont="1" applyFill="1" applyBorder="1" applyAlignment="1" applyProtection="1">
      <alignment horizontal="center" vertical="center" shrinkToFit="1"/>
      <protection/>
    </xf>
    <xf numFmtId="0" fontId="5" fillId="0" borderId="15" xfId="0" applyFont="1" applyBorder="1" applyAlignment="1" applyProtection="1">
      <alignment horizontal="center" vertical="center"/>
      <protection/>
    </xf>
    <xf numFmtId="0" fontId="111" fillId="43" borderId="27" xfId="0" applyFont="1" applyFill="1" applyBorder="1" applyAlignment="1" applyProtection="1">
      <alignment vertical="center" shrinkToFit="1"/>
      <protection/>
    </xf>
    <xf numFmtId="0" fontId="111" fillId="43" borderId="28" xfId="0" applyFont="1" applyFill="1" applyBorder="1" applyAlignment="1" applyProtection="1">
      <alignment vertical="center" shrinkToFit="1"/>
      <protection/>
    </xf>
    <xf numFmtId="5" fontId="43" fillId="43" borderId="15" xfId="0" applyNumberFormat="1" applyFont="1" applyFill="1" applyBorder="1" applyAlignment="1" applyProtection="1">
      <alignment vertical="center" shrinkToFit="1"/>
      <protection/>
    </xf>
    <xf numFmtId="49" fontId="43" fillId="43" borderId="15" xfId="0" applyNumberFormat="1" applyFont="1" applyFill="1" applyBorder="1" applyAlignment="1" applyProtection="1" quotePrefix="1">
      <alignment horizontal="center" vertical="center" shrinkToFit="1"/>
      <protection/>
    </xf>
    <xf numFmtId="176" fontId="111" fillId="43" borderId="15" xfId="0" applyNumberFormat="1" applyFont="1" applyFill="1" applyBorder="1" applyAlignment="1" applyProtection="1">
      <alignment horizontal="center" vertical="center" shrinkToFit="1"/>
      <protection/>
    </xf>
    <xf numFmtId="49" fontId="111" fillId="43" borderId="15" xfId="0" applyNumberFormat="1" applyFont="1" applyFill="1" applyBorder="1" applyAlignment="1" applyProtection="1">
      <alignment horizontal="left" vertical="center" wrapText="1" shrinkToFit="1"/>
      <protection/>
    </xf>
    <xf numFmtId="49" fontId="43" fillId="43" borderId="15" xfId="0" applyNumberFormat="1" applyFont="1" applyFill="1" applyBorder="1" applyAlignment="1" applyProtection="1">
      <alignment horizontal="center" vertical="center" shrinkToFit="1"/>
      <protection/>
    </xf>
    <xf numFmtId="0" fontId="106" fillId="0" borderId="15" xfId="0" applyFont="1" applyBorder="1" applyAlignment="1" applyProtection="1">
      <alignment horizontal="center" vertical="center"/>
      <protection/>
    </xf>
    <xf numFmtId="0" fontId="3" fillId="13" borderId="36" xfId="0" applyFont="1" applyFill="1" applyBorder="1" applyAlignment="1" applyProtection="1">
      <alignment horizontal="center" vertical="center" shrinkToFit="1"/>
      <protection locked="0"/>
    </xf>
    <xf numFmtId="0" fontId="126" fillId="0" borderId="0" xfId="0" applyFont="1" applyAlignment="1" applyProtection="1">
      <alignment horizontal="right" vertical="center"/>
      <protection/>
    </xf>
    <xf numFmtId="0" fontId="113" fillId="0" borderId="0" xfId="0" applyFont="1" applyAlignment="1" applyProtection="1">
      <alignment horizontal="center" vertical="center"/>
      <protection/>
    </xf>
    <xf numFmtId="0" fontId="127" fillId="0" borderId="37" xfId="0" applyFont="1" applyBorder="1" applyAlignment="1" applyProtection="1">
      <alignment vertical="center" wrapText="1"/>
      <protection/>
    </xf>
    <xf numFmtId="0" fontId="44" fillId="0" borderId="0" xfId="0" applyFont="1" applyFill="1" applyBorder="1" applyAlignment="1" applyProtection="1">
      <alignment vertical="center" wrapText="1"/>
      <protection/>
    </xf>
    <xf numFmtId="0" fontId="44"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shrinkToFit="1"/>
      <protection/>
    </xf>
    <xf numFmtId="0" fontId="30"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21" fillId="0" borderId="0" xfId="0" applyFont="1" applyFill="1" applyBorder="1" applyAlignment="1" applyProtection="1">
      <alignment/>
      <protection/>
    </xf>
    <xf numFmtId="0" fontId="128" fillId="0" borderId="0" xfId="0" applyFont="1" applyAlignment="1" applyProtection="1">
      <alignment/>
      <protection/>
    </xf>
    <xf numFmtId="0" fontId="129" fillId="0" borderId="0" xfId="0" applyFont="1" applyAlignment="1" applyProtection="1">
      <alignment/>
      <protection/>
    </xf>
    <xf numFmtId="0" fontId="130" fillId="0" borderId="0" xfId="0" applyFont="1" applyAlignment="1" applyProtection="1">
      <alignment/>
      <protection/>
    </xf>
    <xf numFmtId="0" fontId="131"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33"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top"/>
      <protection/>
    </xf>
    <xf numFmtId="0" fontId="131" fillId="0" borderId="0" xfId="0" applyFont="1" applyBorder="1" applyAlignment="1" applyProtection="1">
      <alignment horizontal="right" vertical="center"/>
      <protection/>
    </xf>
    <xf numFmtId="0" fontId="106" fillId="0" borderId="0" xfId="0" applyFont="1" applyBorder="1" applyAlignment="1" applyProtection="1">
      <alignment horizontal="center" vertical="center"/>
      <protection/>
    </xf>
    <xf numFmtId="0" fontId="32" fillId="0" borderId="0" xfId="0" applyFont="1" applyBorder="1" applyAlignment="1" applyProtection="1">
      <alignment vertical="center"/>
      <protection/>
    </xf>
    <xf numFmtId="0" fontId="32" fillId="0" borderId="0" xfId="0" applyFont="1" applyBorder="1" applyAlignment="1" applyProtection="1">
      <alignment horizontal="center" vertical="center"/>
      <protection/>
    </xf>
    <xf numFmtId="0" fontId="9" fillId="0" borderId="0" xfId="0" applyNumberFormat="1"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4" fillId="0" borderId="0" xfId="0" applyNumberFormat="1" applyFont="1" applyFill="1" applyBorder="1" applyAlignment="1" applyProtection="1">
      <alignment vertical="center"/>
      <protection/>
    </xf>
    <xf numFmtId="0" fontId="105"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vertical="center"/>
      <protection/>
    </xf>
    <xf numFmtId="0" fontId="118"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132" fillId="0" borderId="0" xfId="0" applyFont="1" applyFill="1" applyBorder="1" applyAlignment="1" applyProtection="1">
      <alignment/>
      <protection/>
    </xf>
    <xf numFmtId="49" fontId="122" fillId="0" borderId="38" xfId="0" applyNumberFormat="1" applyFont="1" applyBorder="1" applyAlignment="1" applyProtection="1">
      <alignment horizontal="center" vertical="center"/>
      <protection/>
    </xf>
    <xf numFmtId="49" fontId="122" fillId="0" borderId="39" xfId="0" applyNumberFormat="1" applyFont="1" applyBorder="1" applyAlignment="1" applyProtection="1">
      <alignment horizontal="center" vertical="center"/>
      <protection/>
    </xf>
    <xf numFmtId="0" fontId="6" fillId="38" borderId="17" xfId="0" applyFont="1" applyFill="1" applyBorder="1" applyAlignment="1" applyProtection="1">
      <alignment horizontal="center" vertical="center" wrapText="1" shrinkToFit="1"/>
      <protection/>
    </xf>
    <xf numFmtId="49" fontId="111" fillId="42" borderId="17" xfId="0" applyNumberFormat="1" applyFont="1" applyFill="1" applyBorder="1" applyAlignment="1" applyProtection="1">
      <alignment horizontal="center" vertical="center" shrinkToFit="1"/>
      <protection/>
    </xf>
    <xf numFmtId="49" fontId="122" fillId="0" borderId="40" xfId="0" applyNumberFormat="1" applyFont="1" applyBorder="1" applyAlignment="1" applyProtection="1">
      <alignment horizontal="center" vertical="center"/>
      <protection/>
    </xf>
    <xf numFmtId="0" fontId="6" fillId="38" borderId="21" xfId="0" applyFont="1" applyFill="1" applyBorder="1" applyAlignment="1" applyProtection="1">
      <alignment horizontal="center" vertical="center" wrapText="1" shrinkToFit="1"/>
      <protection/>
    </xf>
    <xf numFmtId="49" fontId="111" fillId="42" borderId="21" xfId="0" applyNumberFormat="1" applyFont="1" applyFill="1" applyBorder="1" applyAlignment="1" applyProtection="1">
      <alignment horizontal="center" vertical="center" shrinkToFit="1"/>
      <protection/>
    </xf>
    <xf numFmtId="49" fontId="122" fillId="0" borderId="41" xfId="0" applyNumberFormat="1" applyFont="1" applyBorder="1" applyAlignment="1" applyProtection="1">
      <alignment horizontal="center" vertical="center"/>
      <protection/>
    </xf>
    <xf numFmtId="49" fontId="122" fillId="0" borderId="42" xfId="0" applyNumberFormat="1" applyFont="1" applyBorder="1" applyAlignment="1" applyProtection="1">
      <alignment horizontal="center" vertical="center"/>
      <protection/>
    </xf>
    <xf numFmtId="0" fontId="6" fillId="38" borderId="43" xfId="0" applyFont="1" applyFill="1" applyBorder="1" applyAlignment="1" applyProtection="1">
      <alignment horizontal="center" vertical="center" wrapText="1" shrinkToFit="1"/>
      <protection/>
    </xf>
    <xf numFmtId="0" fontId="6" fillId="38" borderId="44" xfId="0" applyFont="1" applyFill="1" applyBorder="1" applyAlignment="1" applyProtection="1">
      <alignment horizontal="center" vertical="center" wrapText="1" shrinkToFit="1"/>
      <protection/>
    </xf>
    <xf numFmtId="49" fontId="111" fillId="42" borderId="43" xfId="0" applyNumberFormat="1" applyFont="1" applyFill="1" applyBorder="1" applyAlignment="1" applyProtection="1">
      <alignment horizontal="center" vertical="center" shrinkToFit="1"/>
      <protection/>
    </xf>
    <xf numFmtId="49" fontId="111" fillId="42" borderId="44" xfId="0" applyNumberFormat="1" applyFont="1" applyFill="1" applyBorder="1" applyAlignment="1" applyProtection="1">
      <alignment horizontal="center" vertical="center" shrinkToFit="1"/>
      <protection/>
    </xf>
    <xf numFmtId="0" fontId="14" fillId="0" borderId="15" xfId="0" applyFont="1" applyBorder="1" applyAlignment="1" applyProtection="1">
      <alignment vertical="center"/>
      <protection/>
    </xf>
    <xf numFmtId="0" fontId="14" fillId="0" borderId="0" xfId="0" applyFont="1" applyAlignment="1" applyProtection="1">
      <alignment horizontal="right" vertical="center"/>
      <protection/>
    </xf>
    <xf numFmtId="0" fontId="133" fillId="0" borderId="0" xfId="0" applyFont="1" applyAlignment="1" applyProtection="1">
      <alignment horizontal="center" vertical="center"/>
      <protection/>
    </xf>
    <xf numFmtId="0" fontId="133" fillId="0" borderId="0" xfId="0" applyFont="1" applyAlignment="1" applyProtection="1">
      <alignment horizontal="right" vertical="center"/>
      <protection/>
    </xf>
    <xf numFmtId="49" fontId="133" fillId="0" borderId="45" xfId="0" applyNumberFormat="1" applyFont="1" applyBorder="1" applyAlignment="1" applyProtection="1">
      <alignment horizontal="center" vertical="center"/>
      <protection/>
    </xf>
    <xf numFmtId="0" fontId="133" fillId="0" borderId="0" xfId="0" applyFont="1" applyAlignment="1" applyProtection="1">
      <alignment vertical="center"/>
      <protection/>
    </xf>
    <xf numFmtId="0" fontId="133" fillId="0" borderId="0" xfId="0" applyFont="1" applyFill="1" applyAlignment="1" applyProtection="1">
      <alignment horizontal="center" vertical="center"/>
      <protection/>
    </xf>
    <xf numFmtId="0" fontId="14" fillId="0" borderId="0" xfId="0" applyFont="1" applyBorder="1" applyAlignment="1" applyProtection="1">
      <alignment vertical="center"/>
      <protection/>
    </xf>
    <xf numFmtId="0" fontId="12" fillId="0" borderId="0" xfId="0" applyFont="1" applyBorder="1" applyAlignment="1" applyProtection="1">
      <alignment vertical="center"/>
      <protection/>
    </xf>
    <xf numFmtId="49" fontId="111" fillId="43" borderId="17" xfId="0" applyNumberFormat="1" applyFont="1" applyFill="1" applyBorder="1" applyAlignment="1" applyProtection="1">
      <alignment horizontal="center" vertical="center" shrinkToFit="1"/>
      <protection/>
    </xf>
    <xf numFmtId="49" fontId="133" fillId="0" borderId="46" xfId="0" applyNumberFormat="1" applyFont="1" applyBorder="1" applyAlignment="1" applyProtection="1">
      <alignment horizontal="center" vertical="center"/>
      <protection/>
    </xf>
    <xf numFmtId="49" fontId="133" fillId="0" borderId="47" xfId="0" applyNumberFormat="1" applyFont="1" applyBorder="1" applyAlignment="1" applyProtection="1">
      <alignment horizontal="center" vertical="center"/>
      <protection/>
    </xf>
    <xf numFmtId="49" fontId="133" fillId="0" borderId="48" xfId="0" applyNumberFormat="1" applyFont="1" applyBorder="1" applyAlignment="1" applyProtection="1">
      <alignment horizontal="center" vertical="center"/>
      <protection/>
    </xf>
    <xf numFmtId="49" fontId="111" fillId="43" borderId="43" xfId="0" applyNumberFormat="1" applyFont="1" applyFill="1" applyBorder="1" applyAlignment="1" applyProtection="1">
      <alignment horizontal="center" vertical="center" shrinkToFit="1"/>
      <protection/>
    </xf>
    <xf numFmtId="49" fontId="111" fillId="43" borderId="44" xfId="0" applyNumberFormat="1" applyFont="1" applyFill="1" applyBorder="1" applyAlignment="1" applyProtection="1">
      <alignment horizontal="center" vertical="center" shrinkToFit="1"/>
      <protection/>
    </xf>
    <xf numFmtId="0" fontId="117" fillId="0" borderId="15" xfId="0" applyFont="1" applyBorder="1" applyAlignment="1" applyProtection="1">
      <alignment horizontal="center" vertical="center" wrapText="1"/>
      <protection/>
    </xf>
    <xf numFmtId="49" fontId="123" fillId="0" borderId="38" xfId="0" applyNumberFormat="1" applyFont="1" applyBorder="1" applyAlignment="1" applyProtection="1">
      <alignment horizontal="center" vertical="center"/>
      <protection/>
    </xf>
    <xf numFmtId="0" fontId="113" fillId="0" borderId="0" xfId="0" applyFont="1" applyBorder="1" applyAlignment="1" applyProtection="1">
      <alignment horizontal="right" vertical="center"/>
      <protection/>
    </xf>
    <xf numFmtId="0" fontId="134" fillId="0" borderId="0" xfId="0" applyFont="1" applyBorder="1" applyAlignment="1" applyProtection="1">
      <alignment horizontal="center" vertical="center"/>
      <protection/>
    </xf>
    <xf numFmtId="0" fontId="116" fillId="0" borderId="0" xfId="0" applyFont="1" applyAlignment="1" applyProtection="1">
      <alignment horizontal="center" vertical="center"/>
      <protection/>
    </xf>
    <xf numFmtId="0" fontId="113" fillId="0" borderId="15" xfId="0" applyFont="1" applyFill="1" applyBorder="1" applyAlignment="1" applyProtection="1">
      <alignment horizontal="center" vertical="center"/>
      <protection/>
    </xf>
    <xf numFmtId="49" fontId="113" fillId="51" borderId="49" xfId="0" applyNumberFormat="1" applyFont="1" applyFill="1" applyBorder="1" applyAlignment="1" applyProtection="1">
      <alignment horizontal="center" vertical="center"/>
      <protection/>
    </xf>
    <xf numFmtId="0" fontId="113" fillId="0" borderId="0" xfId="0" applyFont="1" applyAlignment="1" applyProtection="1">
      <alignment vertical="center"/>
      <protection/>
    </xf>
    <xf numFmtId="0" fontId="113" fillId="43" borderId="0" xfId="0" applyFont="1" applyFill="1" applyAlignment="1" applyProtection="1">
      <alignment vertical="center"/>
      <protection/>
    </xf>
    <xf numFmtId="0" fontId="113" fillId="43" borderId="0" xfId="0" applyFont="1" applyFill="1" applyAlignment="1" applyProtection="1">
      <alignment horizontal="center" vertical="center"/>
      <protection/>
    </xf>
    <xf numFmtId="0" fontId="17" fillId="52" borderId="0" xfId="0" applyFont="1" applyFill="1" applyAlignment="1">
      <alignment horizontal="center" vertical="center" wrapText="1"/>
    </xf>
    <xf numFmtId="0" fontId="3" fillId="0" borderId="0" xfId="0" applyFont="1" applyFill="1" applyBorder="1" applyAlignment="1" applyProtection="1">
      <alignment vertical="center" shrinkToFit="1"/>
      <protection/>
    </xf>
    <xf numFmtId="49" fontId="3" fillId="0" borderId="0" xfId="0" applyNumberFormat="1" applyFont="1" applyFill="1" applyBorder="1" applyAlignment="1" applyProtection="1">
      <alignment vertical="center" shrinkToFit="1"/>
      <protection/>
    </xf>
    <xf numFmtId="49" fontId="135" fillId="0" borderId="0" xfId="43" applyNumberFormat="1" applyFont="1" applyFill="1" applyBorder="1" applyAlignment="1" applyProtection="1">
      <alignment vertical="center" shrinkToFit="1"/>
      <protection/>
    </xf>
    <xf numFmtId="0" fontId="135" fillId="0" borderId="0" xfId="43" applyFont="1" applyFill="1" applyBorder="1" applyAlignment="1" applyProtection="1">
      <alignment vertical="center" shrinkToFit="1"/>
      <protection/>
    </xf>
    <xf numFmtId="0" fontId="14" fillId="0" borderId="0" xfId="0" applyFont="1" applyFill="1" applyBorder="1" applyAlignment="1" applyProtection="1">
      <alignment vertical="center" wrapText="1"/>
      <protection/>
    </xf>
    <xf numFmtId="0" fontId="105" fillId="0" borderId="37" xfId="0" applyFont="1" applyBorder="1" applyAlignment="1" applyProtection="1">
      <alignment vertical="center" wrapText="1"/>
      <protection/>
    </xf>
    <xf numFmtId="182" fontId="5" fillId="0" borderId="0" xfId="0" applyNumberFormat="1"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50" xfId="0" applyFont="1" applyBorder="1" applyAlignment="1" applyProtection="1">
      <alignment vertical="center"/>
      <protection/>
    </xf>
    <xf numFmtId="49" fontId="133" fillId="0" borderId="51" xfId="0" applyNumberFormat="1" applyFont="1" applyBorder="1" applyAlignment="1" applyProtection="1">
      <alignment horizontal="center" vertical="center"/>
      <protection/>
    </xf>
    <xf numFmtId="0" fontId="111" fillId="43" borderId="21" xfId="0" applyFont="1" applyFill="1" applyBorder="1" applyAlignment="1" applyProtection="1">
      <alignment horizontal="center" vertical="center" shrinkToFit="1"/>
      <protection/>
    </xf>
    <xf numFmtId="0" fontId="111" fillId="43" borderId="44" xfId="0" applyFont="1" applyFill="1" applyBorder="1" applyAlignment="1" applyProtection="1">
      <alignment horizontal="center" vertical="center" shrinkToFit="1"/>
      <protection/>
    </xf>
    <xf numFmtId="49" fontId="26" fillId="0" borderId="15" xfId="0" applyNumberFormat="1" applyFont="1" applyFill="1" applyBorder="1" applyAlignment="1" applyProtection="1">
      <alignment horizontal="center" vertical="center" shrinkToFit="1"/>
      <protection locked="0"/>
    </xf>
    <xf numFmtId="49" fontId="26" fillId="0" borderId="17" xfId="0" applyNumberFormat="1" applyFont="1" applyFill="1" applyBorder="1" applyAlignment="1" applyProtection="1">
      <alignment horizontal="center" vertical="center" shrinkToFit="1"/>
      <protection locked="0"/>
    </xf>
    <xf numFmtId="49" fontId="26" fillId="0" borderId="43" xfId="0" applyNumberFormat="1" applyFont="1" applyFill="1" applyBorder="1" applyAlignment="1" applyProtection="1">
      <alignment horizontal="center" vertical="center" shrinkToFit="1"/>
      <protection locked="0"/>
    </xf>
    <xf numFmtId="49" fontId="26" fillId="0" borderId="44" xfId="0" applyNumberFormat="1" applyFont="1" applyFill="1" applyBorder="1" applyAlignment="1" applyProtection="1">
      <alignment horizontal="center" vertical="center" shrinkToFit="1"/>
      <protection locked="0"/>
    </xf>
    <xf numFmtId="49" fontId="26" fillId="0" borderId="21" xfId="0" applyNumberFormat="1" applyFont="1" applyFill="1" applyBorder="1" applyAlignment="1" applyProtection="1">
      <alignment horizontal="center" vertical="center" shrinkToFit="1"/>
      <protection locked="0"/>
    </xf>
    <xf numFmtId="0" fontId="124" fillId="0" borderId="0" xfId="0" applyFont="1" applyBorder="1" applyAlignment="1" applyProtection="1">
      <alignment horizontal="center" vertical="center"/>
      <protection/>
    </xf>
    <xf numFmtId="0" fontId="17" fillId="0" borderId="0" xfId="0" applyFont="1" applyFill="1" applyBorder="1" applyAlignment="1" applyProtection="1">
      <alignment horizontal="center" vertical="center" wrapText="1"/>
      <protection/>
    </xf>
    <xf numFmtId="0" fontId="113" fillId="34" borderId="17" xfId="0" applyFont="1" applyFill="1" applyBorder="1" applyAlignment="1" applyProtection="1">
      <alignment horizontal="center" vertical="center"/>
      <protection/>
    </xf>
    <xf numFmtId="49" fontId="123" fillId="0" borderId="40" xfId="0" applyNumberFormat="1" applyFont="1" applyBorder="1" applyAlignment="1" applyProtection="1">
      <alignment horizontal="center" vertical="center"/>
      <protection/>
    </xf>
    <xf numFmtId="0" fontId="17" fillId="38" borderId="21" xfId="0" applyFont="1" applyFill="1" applyBorder="1" applyAlignment="1" applyProtection="1">
      <alignment horizontal="center" vertical="center" wrapText="1"/>
      <protection/>
    </xf>
    <xf numFmtId="49" fontId="113" fillId="0" borderId="21" xfId="0" applyNumberFormat="1" applyFont="1" applyFill="1" applyBorder="1" applyAlignment="1" applyProtection="1">
      <alignment horizontal="center" vertical="center"/>
      <protection locked="0"/>
    </xf>
    <xf numFmtId="49" fontId="123" fillId="0" borderId="41" xfId="0" applyNumberFormat="1" applyFont="1" applyBorder="1" applyAlignment="1" applyProtection="1">
      <alignment horizontal="center" vertical="center"/>
      <protection/>
    </xf>
    <xf numFmtId="49" fontId="123" fillId="0" borderId="42" xfId="0" applyNumberFormat="1" applyFont="1" applyBorder="1" applyAlignment="1" applyProtection="1">
      <alignment horizontal="center" vertical="center"/>
      <protection/>
    </xf>
    <xf numFmtId="0" fontId="17" fillId="38" borderId="43" xfId="0" applyFont="1" applyFill="1" applyBorder="1" applyAlignment="1" applyProtection="1">
      <alignment horizontal="center" vertical="center" wrapText="1"/>
      <protection/>
    </xf>
    <xf numFmtId="0" fontId="17" fillId="38" borderId="44" xfId="0" applyFont="1" applyFill="1" applyBorder="1" applyAlignment="1" applyProtection="1">
      <alignment horizontal="center" vertical="center" wrapText="1"/>
      <protection/>
    </xf>
    <xf numFmtId="49" fontId="113" fillId="0" borderId="43" xfId="0" applyNumberFormat="1" applyFont="1" applyFill="1" applyBorder="1" applyAlignment="1" applyProtection="1">
      <alignment horizontal="center" vertical="center"/>
      <protection locked="0"/>
    </xf>
    <xf numFmtId="49" fontId="113" fillId="0" borderId="44" xfId="0" applyNumberFormat="1" applyFont="1" applyFill="1" applyBorder="1" applyAlignment="1" applyProtection="1">
      <alignment horizontal="center" vertical="center"/>
      <protection locked="0"/>
    </xf>
    <xf numFmtId="49" fontId="123" fillId="0" borderId="39" xfId="0" applyNumberFormat="1" applyFont="1" applyBorder="1" applyAlignment="1" applyProtection="1">
      <alignment horizontal="center" vertical="center"/>
      <protection/>
    </xf>
    <xf numFmtId="0" fontId="17" fillId="38" borderId="17" xfId="0" applyFont="1" applyFill="1" applyBorder="1" applyAlignment="1" applyProtection="1">
      <alignment horizontal="center" vertical="center" wrapText="1"/>
      <protection/>
    </xf>
    <xf numFmtId="49" fontId="113" fillId="0" borderId="17" xfId="0" applyNumberFormat="1" applyFont="1" applyFill="1" applyBorder="1" applyAlignment="1" applyProtection="1">
      <alignment horizontal="center" vertical="center"/>
      <protection locked="0"/>
    </xf>
    <xf numFmtId="49" fontId="113" fillId="51" borderId="52" xfId="0" applyNumberFormat="1" applyFont="1" applyFill="1" applyBorder="1" applyAlignment="1" applyProtection="1">
      <alignment horizontal="center" vertical="center"/>
      <protection/>
    </xf>
    <xf numFmtId="0" fontId="113" fillId="43" borderId="17" xfId="0" applyFont="1" applyFill="1" applyBorder="1" applyAlignment="1" applyProtection="1">
      <alignment horizontal="center" vertical="center"/>
      <protection/>
    </xf>
    <xf numFmtId="0" fontId="113" fillId="42" borderId="17" xfId="0" applyFont="1" applyFill="1" applyBorder="1" applyAlignment="1" applyProtection="1">
      <alignment horizontal="center" vertical="center"/>
      <protection/>
    </xf>
    <xf numFmtId="0" fontId="113" fillId="42" borderId="15" xfId="0" applyFont="1" applyFill="1" applyBorder="1" applyAlignment="1" applyProtection="1">
      <alignment vertical="center"/>
      <protection/>
    </xf>
    <xf numFmtId="0" fontId="113" fillId="43" borderId="15" xfId="0" applyFont="1" applyFill="1" applyBorder="1" applyAlignment="1" applyProtection="1">
      <alignment vertical="center"/>
      <protection/>
    </xf>
    <xf numFmtId="0" fontId="113" fillId="34" borderId="15" xfId="0" applyFont="1" applyFill="1" applyBorder="1" applyAlignment="1" applyProtection="1">
      <alignment vertical="center"/>
      <protection/>
    </xf>
    <xf numFmtId="49" fontId="113" fillId="51" borderId="53" xfId="0" applyNumberFormat="1" applyFont="1" applyFill="1" applyBorder="1" applyAlignment="1" applyProtection="1">
      <alignment horizontal="center" vertical="center"/>
      <protection/>
    </xf>
    <xf numFmtId="49" fontId="113" fillId="51" borderId="54" xfId="0" applyNumberFormat="1" applyFont="1" applyFill="1" applyBorder="1" applyAlignment="1" applyProtection="1">
      <alignment horizontal="center" vertical="center"/>
      <protection/>
    </xf>
    <xf numFmtId="0" fontId="29" fillId="0" borderId="0" xfId="0" applyFont="1" applyBorder="1" applyAlignment="1" applyProtection="1">
      <alignment vertical="center"/>
      <protection/>
    </xf>
    <xf numFmtId="0" fontId="124" fillId="13" borderId="55" xfId="0" applyFont="1" applyFill="1" applyBorder="1" applyAlignment="1" applyProtection="1">
      <alignment vertical="center" shrinkToFit="1"/>
      <protection locked="0"/>
    </xf>
    <xf numFmtId="0" fontId="124" fillId="13" borderId="56" xfId="0" applyFont="1" applyFill="1" applyBorder="1" applyAlignment="1" applyProtection="1">
      <alignment vertical="center" shrinkToFit="1"/>
      <protection locked="0"/>
    </xf>
    <xf numFmtId="0" fontId="124" fillId="13" borderId="57" xfId="0" applyFont="1" applyFill="1" applyBorder="1" applyAlignment="1" applyProtection="1">
      <alignment vertical="center" shrinkToFit="1"/>
      <protection locked="0"/>
    </xf>
    <xf numFmtId="0" fontId="3" fillId="13" borderId="58" xfId="0" applyFont="1" applyFill="1" applyBorder="1" applyAlignment="1" applyProtection="1">
      <alignment horizontal="center" vertical="center" shrinkToFit="1"/>
      <protection locked="0"/>
    </xf>
    <xf numFmtId="0" fontId="3" fillId="13" borderId="59" xfId="0" applyFont="1" applyFill="1" applyBorder="1" applyAlignment="1" applyProtection="1">
      <alignment horizontal="center" vertical="center" shrinkToFit="1"/>
      <protection locked="0"/>
    </xf>
    <xf numFmtId="0" fontId="3" fillId="13" borderId="60" xfId="0" applyFont="1" applyFill="1" applyBorder="1" applyAlignment="1" applyProtection="1">
      <alignment horizontal="center" vertical="center" shrinkToFit="1"/>
      <protection locked="0"/>
    </xf>
    <xf numFmtId="0" fontId="3" fillId="13" borderId="61" xfId="0" applyFont="1" applyFill="1" applyBorder="1" applyAlignment="1" applyProtection="1">
      <alignment horizontal="center" vertical="center" shrinkToFit="1"/>
      <protection locked="0"/>
    </xf>
    <xf numFmtId="49" fontId="3" fillId="13" borderId="62" xfId="0" applyNumberFormat="1" applyFont="1" applyFill="1" applyBorder="1" applyAlignment="1" applyProtection="1">
      <alignment horizontal="center" vertical="center" shrinkToFit="1"/>
      <protection locked="0"/>
    </xf>
    <xf numFmtId="0" fontId="6" fillId="0" borderId="63" xfId="0" applyFont="1" applyBorder="1" applyAlignment="1" applyProtection="1">
      <alignment horizontal="center" vertical="center"/>
      <protection/>
    </xf>
    <xf numFmtId="0" fontId="6" fillId="0" borderId="6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44" fillId="0" borderId="65" xfId="0" applyFont="1" applyBorder="1" applyAlignment="1" applyProtection="1">
      <alignment horizontal="center" vertical="center" wrapText="1"/>
      <protection/>
    </xf>
    <xf numFmtId="0" fontId="44" fillId="0" borderId="61" xfId="0" applyFont="1" applyBorder="1" applyAlignment="1" applyProtection="1">
      <alignment horizontal="center" vertical="center" wrapText="1"/>
      <protection/>
    </xf>
    <xf numFmtId="0" fontId="6" fillId="0" borderId="66"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0" fontId="6" fillId="0" borderId="67" xfId="0" applyFont="1" applyFill="1" applyBorder="1" applyAlignment="1" applyProtection="1">
      <alignment horizontal="center" vertical="center" shrinkToFit="1"/>
      <protection/>
    </xf>
    <xf numFmtId="0" fontId="28" fillId="13" borderId="68" xfId="0" applyFont="1" applyFill="1" applyBorder="1" applyAlignment="1" applyProtection="1">
      <alignment horizontal="center" vertical="center" shrinkToFit="1"/>
      <protection locked="0"/>
    </xf>
    <xf numFmtId="0" fontId="28" fillId="13" borderId="14" xfId="0" applyFont="1" applyFill="1" applyBorder="1" applyAlignment="1" applyProtection="1">
      <alignment horizontal="center" vertical="center" shrinkToFit="1"/>
      <protection locked="0"/>
    </xf>
    <xf numFmtId="0" fontId="28" fillId="13" borderId="36" xfId="0" applyFont="1" applyFill="1" applyBorder="1" applyAlignment="1" applyProtection="1">
      <alignment horizontal="center" vertical="center" shrinkToFit="1"/>
      <protection locked="0"/>
    </xf>
    <xf numFmtId="0" fontId="106" fillId="0" borderId="29" xfId="0" applyFont="1" applyBorder="1" applyAlignment="1" applyProtection="1">
      <alignment horizontal="left" vertical="center" wrapText="1"/>
      <protection/>
    </xf>
    <xf numFmtId="0" fontId="106" fillId="0" borderId="31" xfId="0" applyFont="1" applyBorder="1" applyAlignment="1" applyProtection="1">
      <alignment horizontal="left" vertical="center" wrapText="1"/>
      <protection/>
    </xf>
    <xf numFmtId="0" fontId="106" fillId="0" borderId="32" xfId="0" applyFont="1" applyBorder="1" applyAlignment="1" applyProtection="1">
      <alignment horizontal="left" vertical="center" wrapText="1"/>
      <protection/>
    </xf>
    <xf numFmtId="0" fontId="136" fillId="0" borderId="24" xfId="0" applyFont="1" applyFill="1" applyBorder="1" applyAlignment="1" applyProtection="1">
      <alignment horizontal="center" vertical="center" wrapText="1"/>
      <protection/>
    </xf>
    <xf numFmtId="0" fontId="136" fillId="0" borderId="56" xfId="0" applyFont="1" applyFill="1" applyBorder="1" applyAlignment="1" applyProtection="1">
      <alignment horizontal="center" vertical="center" wrapText="1"/>
      <protection/>
    </xf>
    <xf numFmtId="0" fontId="136" fillId="0" borderId="69" xfId="0" applyFont="1" applyFill="1" applyBorder="1" applyAlignment="1" applyProtection="1">
      <alignment horizontal="center" vertical="center" wrapText="1"/>
      <protection/>
    </xf>
    <xf numFmtId="0" fontId="3" fillId="13" borderId="68" xfId="0" applyFont="1" applyFill="1" applyBorder="1" applyAlignment="1" applyProtection="1">
      <alignment horizontal="center" vertical="center" shrinkToFit="1"/>
      <protection locked="0"/>
    </xf>
    <xf numFmtId="0" fontId="3" fillId="13" borderId="14" xfId="0" applyFont="1" applyFill="1" applyBorder="1" applyAlignment="1" applyProtection="1">
      <alignment horizontal="center" vertical="center" shrinkToFit="1"/>
      <protection locked="0"/>
    </xf>
    <xf numFmtId="0" fontId="3" fillId="13" borderId="36" xfId="0" applyFont="1" applyFill="1" applyBorder="1" applyAlignment="1" applyProtection="1">
      <alignment horizontal="center" vertical="center" shrinkToFit="1"/>
      <protection locked="0"/>
    </xf>
    <xf numFmtId="0" fontId="3" fillId="13" borderId="68" xfId="0" applyFont="1" applyFill="1" applyBorder="1" applyAlignment="1" applyProtection="1">
      <alignment vertical="center" shrinkToFit="1"/>
      <protection locked="0"/>
    </xf>
    <xf numFmtId="0" fontId="3" fillId="13" borderId="14" xfId="0" applyFont="1" applyFill="1" applyBorder="1" applyAlignment="1" applyProtection="1">
      <alignment vertical="center" shrinkToFit="1"/>
      <protection locked="0"/>
    </xf>
    <xf numFmtId="0" fontId="3" fillId="13" borderId="67" xfId="0" applyFont="1" applyFill="1" applyBorder="1" applyAlignment="1" applyProtection="1">
      <alignment vertical="center" shrinkToFit="1"/>
      <protection locked="0"/>
    </xf>
    <xf numFmtId="0" fontId="3" fillId="13" borderId="21" xfId="0" applyFont="1" applyFill="1" applyBorder="1" applyAlignment="1" applyProtection="1">
      <alignment vertical="center" shrinkToFit="1"/>
      <protection locked="0"/>
    </xf>
    <xf numFmtId="0" fontId="6" fillId="0" borderId="70" xfId="0" applyFont="1" applyBorder="1" applyAlignment="1" applyProtection="1">
      <alignment horizontal="center" vertical="center" wrapText="1"/>
      <protection/>
    </xf>
    <xf numFmtId="0" fontId="6" fillId="0" borderId="61" xfId="0" applyFont="1" applyBorder="1" applyAlignment="1" applyProtection="1">
      <alignment horizontal="center" vertical="center" wrapText="1"/>
      <protection/>
    </xf>
    <xf numFmtId="0" fontId="10" fillId="0" borderId="71" xfId="0" applyFont="1" applyBorder="1" applyAlignment="1" applyProtection="1">
      <alignment horizontal="center" vertical="center"/>
      <protection/>
    </xf>
    <xf numFmtId="0" fontId="10" fillId="0" borderId="72" xfId="0" applyFont="1" applyBorder="1" applyAlignment="1" applyProtection="1">
      <alignment horizontal="center" vertical="center"/>
      <protection/>
    </xf>
    <xf numFmtId="0" fontId="10" fillId="0" borderId="73" xfId="0" applyFont="1" applyBorder="1" applyAlignment="1" applyProtection="1">
      <alignment horizontal="center" vertical="center"/>
      <protection/>
    </xf>
    <xf numFmtId="0" fontId="10" fillId="0" borderId="74" xfId="0" applyFont="1" applyBorder="1" applyAlignment="1" applyProtection="1">
      <alignment horizontal="center" vertical="center"/>
      <protection/>
    </xf>
    <xf numFmtId="0" fontId="10" fillId="0" borderId="75" xfId="0" applyFont="1" applyBorder="1" applyAlignment="1" applyProtection="1">
      <alignment horizontal="center" vertical="center"/>
      <protection/>
    </xf>
    <xf numFmtId="0" fontId="6" fillId="0" borderId="66" xfId="0" applyFont="1" applyBorder="1" applyAlignment="1" applyProtection="1">
      <alignment horizontal="center" vertical="center" wrapText="1"/>
      <protection/>
    </xf>
    <xf numFmtId="0" fontId="6" fillId="0" borderId="67" xfId="0" applyFont="1" applyBorder="1" applyAlignment="1" applyProtection="1">
      <alignment horizontal="center" vertical="center"/>
      <protection/>
    </xf>
    <xf numFmtId="0" fontId="6" fillId="0" borderId="66" xfId="0" applyFont="1" applyBorder="1" applyAlignment="1" applyProtection="1">
      <alignment horizontal="center" vertical="center"/>
      <protection/>
    </xf>
    <xf numFmtId="0" fontId="3" fillId="13" borderId="76" xfId="0" applyFont="1" applyFill="1" applyBorder="1" applyAlignment="1" applyProtection="1">
      <alignment vertical="center" shrinkToFit="1"/>
      <protection locked="0"/>
    </xf>
    <xf numFmtId="0" fontId="3" fillId="13" borderId="56" xfId="0" applyFont="1" applyFill="1" applyBorder="1" applyAlignment="1" applyProtection="1">
      <alignment vertical="center" shrinkToFit="1"/>
      <protection locked="0"/>
    </xf>
    <xf numFmtId="0" fontId="3" fillId="13" borderId="77" xfId="0" applyFont="1" applyFill="1" applyBorder="1" applyAlignment="1" applyProtection="1">
      <alignment vertical="center" shrinkToFit="1"/>
      <protection locked="0"/>
    </xf>
    <xf numFmtId="0" fontId="126" fillId="0" borderId="0" xfId="0" applyFont="1" applyAlignment="1" applyProtection="1">
      <alignment horizontal="right" vertical="center"/>
      <protection/>
    </xf>
    <xf numFmtId="0" fontId="126" fillId="0" borderId="50" xfId="0" applyFont="1" applyBorder="1" applyAlignment="1" applyProtection="1">
      <alignment horizontal="right" vertical="center"/>
      <protection/>
    </xf>
    <xf numFmtId="0" fontId="6" fillId="0" borderId="30" xfId="0" applyFont="1" applyBorder="1" applyAlignment="1" applyProtection="1">
      <alignment horizontal="center" vertical="center" shrinkToFit="1"/>
      <protection/>
    </xf>
    <xf numFmtId="49" fontId="135" fillId="13" borderId="78" xfId="43" applyNumberFormat="1" applyFont="1" applyFill="1" applyBorder="1" applyAlignment="1" applyProtection="1">
      <alignment horizontal="center" vertical="center" shrinkToFit="1"/>
      <protection locked="0"/>
    </xf>
    <xf numFmtId="49" fontId="3" fillId="13" borderId="79" xfId="0" applyNumberFormat="1" applyFont="1" applyFill="1" applyBorder="1" applyAlignment="1" applyProtection="1">
      <alignment horizontal="center" vertical="center" shrinkToFit="1"/>
      <protection locked="0"/>
    </xf>
    <xf numFmtId="0" fontId="6" fillId="0" borderId="15" xfId="0" applyFont="1" applyBorder="1" applyAlignment="1" applyProtection="1">
      <alignment horizontal="center" vertical="center" wrapText="1"/>
      <protection/>
    </xf>
    <xf numFmtId="0" fontId="6" fillId="0" borderId="17" xfId="0" applyFont="1" applyBorder="1" applyAlignment="1" applyProtection="1">
      <alignment horizontal="center" vertical="center"/>
      <protection/>
    </xf>
    <xf numFmtId="182" fontId="5" fillId="0" borderId="15" xfId="0" applyNumberFormat="1" applyFont="1" applyBorder="1" applyAlignment="1" applyProtection="1">
      <alignment vertical="center"/>
      <protection/>
    </xf>
    <xf numFmtId="0" fontId="6" fillId="0" borderId="80" xfId="0" applyFont="1" applyBorder="1" applyAlignment="1" applyProtection="1">
      <alignment horizontal="center" vertical="center" wrapText="1"/>
      <protection/>
    </xf>
    <xf numFmtId="0" fontId="6" fillId="0" borderId="81" xfId="0" applyFont="1" applyBorder="1" applyAlignment="1" applyProtection="1">
      <alignment horizontal="center" vertical="center" wrapText="1"/>
      <protection/>
    </xf>
    <xf numFmtId="0" fontId="3" fillId="0" borderId="82" xfId="0" applyFont="1" applyBorder="1" applyAlignment="1" applyProtection="1">
      <alignment vertical="center"/>
      <protection/>
    </xf>
    <xf numFmtId="0" fontId="3" fillId="0" borderId="83" xfId="0" applyFont="1" applyBorder="1" applyAlignment="1" applyProtection="1">
      <alignment vertical="center"/>
      <protection/>
    </xf>
    <xf numFmtId="0" fontId="6" fillId="0" borderId="84" xfId="0" applyFont="1" applyBorder="1" applyAlignment="1" applyProtection="1">
      <alignment horizontal="center" vertical="center" wrapText="1"/>
      <protection/>
    </xf>
    <xf numFmtId="0" fontId="6" fillId="0" borderId="81" xfId="0" applyFont="1" applyBorder="1" applyAlignment="1" applyProtection="1">
      <alignment horizontal="center" vertical="center"/>
      <protection/>
    </xf>
    <xf numFmtId="0" fontId="6" fillId="0" borderId="30" xfId="0" applyFont="1" applyBorder="1" applyAlignment="1" applyProtection="1">
      <alignment horizontal="center" vertical="center" wrapText="1" shrinkToFit="1"/>
      <protection/>
    </xf>
    <xf numFmtId="5" fontId="3" fillId="0" borderId="30" xfId="0" applyNumberFormat="1" applyFont="1" applyBorder="1" applyAlignment="1" applyProtection="1">
      <alignment horizontal="right" vertical="center"/>
      <protection/>
    </xf>
    <xf numFmtId="182" fontId="5" fillId="0" borderId="17" xfId="0" applyNumberFormat="1" applyFont="1" applyBorder="1" applyAlignment="1" applyProtection="1">
      <alignment vertical="center"/>
      <protection/>
    </xf>
    <xf numFmtId="182" fontId="5" fillId="0" borderId="21" xfId="0" applyNumberFormat="1" applyFont="1" applyBorder="1" applyAlignment="1" applyProtection="1">
      <alignment vertical="center"/>
      <protection/>
    </xf>
    <xf numFmtId="0" fontId="10" fillId="0" borderId="0" xfId="0" applyFont="1" applyAlignment="1" applyProtection="1">
      <alignment horizontal="center" vertical="center"/>
      <protection/>
    </xf>
    <xf numFmtId="0" fontId="91" fillId="13" borderId="78" xfId="43" applyFill="1" applyBorder="1" applyAlignment="1" applyProtection="1">
      <alignment horizontal="center" vertical="center" shrinkToFit="1"/>
      <protection locked="0"/>
    </xf>
    <xf numFmtId="0" fontId="3" fillId="13" borderId="62" xfId="0" applyFont="1" applyFill="1" applyBorder="1" applyAlignment="1" applyProtection="1">
      <alignment horizontal="center" vertical="center" shrinkToFit="1"/>
      <protection locked="0"/>
    </xf>
    <xf numFmtId="0" fontId="3" fillId="13" borderId="79" xfId="0" applyFont="1" applyFill="1" applyBorder="1" applyAlignment="1" applyProtection="1">
      <alignment horizontal="center" vertical="center" shrinkToFit="1"/>
      <protection locked="0"/>
    </xf>
    <xf numFmtId="0" fontId="3" fillId="13" borderId="36" xfId="0" applyFont="1" applyFill="1" applyBorder="1" applyAlignment="1" applyProtection="1">
      <alignment vertical="center" shrinkToFit="1"/>
      <protection locked="0"/>
    </xf>
    <xf numFmtId="0" fontId="3" fillId="13" borderId="67" xfId="0" applyFont="1" applyFill="1" applyBorder="1" applyAlignment="1" applyProtection="1">
      <alignment horizontal="center" vertical="center" shrinkToFit="1"/>
      <protection locked="0"/>
    </xf>
    <xf numFmtId="0" fontId="6" fillId="0" borderId="85" xfId="0" applyFont="1" applyBorder="1" applyAlignment="1" applyProtection="1">
      <alignment horizontal="center" vertical="center"/>
      <protection/>
    </xf>
    <xf numFmtId="0" fontId="6" fillId="0" borderId="65" xfId="0" applyFont="1" applyBorder="1" applyAlignment="1" applyProtection="1">
      <alignment horizontal="center" vertical="center"/>
      <protection/>
    </xf>
    <xf numFmtId="0" fontId="6" fillId="0" borderId="61" xfId="0" applyFont="1" applyBorder="1" applyAlignment="1" applyProtection="1">
      <alignment horizontal="center" vertical="center"/>
      <protection/>
    </xf>
    <xf numFmtId="0" fontId="14" fillId="13" borderId="58" xfId="0" applyFont="1" applyFill="1" applyBorder="1" applyAlignment="1" applyProtection="1">
      <alignment horizontal="center" vertical="center" shrinkToFit="1"/>
      <protection locked="0"/>
    </xf>
    <xf numFmtId="0" fontId="14" fillId="13" borderId="59" xfId="0" applyFont="1" applyFill="1" applyBorder="1" applyAlignment="1" applyProtection="1">
      <alignment horizontal="center" vertical="center" shrinkToFit="1"/>
      <protection locked="0"/>
    </xf>
    <xf numFmtId="0" fontId="14" fillId="13" borderId="26" xfId="0" applyFont="1" applyFill="1" applyBorder="1" applyAlignment="1" applyProtection="1">
      <alignment horizontal="center" vertical="center" shrinkToFit="1"/>
      <protection locked="0"/>
    </xf>
    <xf numFmtId="0" fontId="28" fillId="13" borderId="24" xfId="0" applyFont="1" applyFill="1" applyBorder="1" applyAlignment="1" applyProtection="1">
      <alignment horizontal="center" vertical="center" shrinkToFit="1"/>
      <protection locked="0"/>
    </xf>
    <xf numFmtId="0" fontId="28" fillId="13" borderId="56" xfId="0" applyFont="1" applyFill="1" applyBorder="1" applyAlignment="1" applyProtection="1">
      <alignment horizontal="center" vertical="center" shrinkToFit="1"/>
      <protection locked="0"/>
    </xf>
    <xf numFmtId="0" fontId="28" fillId="13" borderId="57" xfId="0" applyFont="1" applyFill="1" applyBorder="1" applyAlignment="1" applyProtection="1">
      <alignment horizontal="center" vertical="center" shrinkToFit="1"/>
      <protection locked="0"/>
    </xf>
    <xf numFmtId="6" fontId="5" fillId="0" borderId="17" xfId="0" applyNumberFormat="1" applyFont="1" applyBorder="1" applyAlignment="1" applyProtection="1">
      <alignment horizontal="right" vertical="center"/>
      <protection/>
    </xf>
    <xf numFmtId="6" fontId="5" fillId="0" borderId="14" xfId="0" applyNumberFormat="1" applyFont="1" applyBorder="1" applyAlignment="1" applyProtection="1">
      <alignment horizontal="right" vertical="center"/>
      <protection/>
    </xf>
    <xf numFmtId="6" fontId="5" fillId="0" borderId="21" xfId="0" applyNumberFormat="1" applyFont="1" applyBorder="1" applyAlignment="1" applyProtection="1">
      <alignment horizontal="right" vertical="center"/>
      <protection/>
    </xf>
    <xf numFmtId="0" fontId="6" fillId="0" borderId="0" xfId="0" applyFont="1" applyAlignment="1" applyProtection="1">
      <alignment horizontal="center" vertical="center"/>
      <protection/>
    </xf>
    <xf numFmtId="0" fontId="3" fillId="0" borderId="86" xfId="0" applyFont="1" applyBorder="1" applyAlignment="1" applyProtection="1">
      <alignment vertical="center"/>
      <protection/>
    </xf>
    <xf numFmtId="0" fontId="3" fillId="0" borderId="87" xfId="0" applyFont="1" applyBorder="1" applyAlignment="1" applyProtection="1">
      <alignment vertical="center"/>
      <protection/>
    </xf>
    <xf numFmtId="0" fontId="3" fillId="0" borderId="88" xfId="0" applyFont="1" applyBorder="1" applyAlignment="1" applyProtection="1">
      <alignment vertical="center"/>
      <protection/>
    </xf>
    <xf numFmtId="0" fontId="7" fillId="0" borderId="89" xfId="0" applyFont="1" applyBorder="1" applyAlignment="1" applyProtection="1">
      <alignment horizontal="center" vertical="center"/>
      <protection/>
    </xf>
    <xf numFmtId="0" fontId="7" fillId="0" borderId="90" xfId="0" applyFont="1" applyBorder="1" applyAlignment="1" applyProtection="1">
      <alignment horizontal="center" vertical="center"/>
      <protection/>
    </xf>
    <xf numFmtId="0" fontId="6" fillId="0" borderId="25" xfId="0" applyFont="1" applyFill="1" applyBorder="1" applyAlignment="1" applyProtection="1">
      <alignment horizontal="center" vertical="center" wrapText="1"/>
      <protection/>
    </xf>
    <xf numFmtId="0" fontId="6" fillId="0" borderId="77" xfId="0" applyFont="1" applyFill="1" applyBorder="1" applyAlignment="1" applyProtection="1">
      <alignment horizontal="center" vertical="center" wrapText="1"/>
      <protection/>
    </xf>
    <xf numFmtId="0" fontId="3" fillId="0" borderId="89" xfId="0" applyFont="1" applyFill="1" applyBorder="1" applyAlignment="1" applyProtection="1">
      <alignment horizontal="center" vertical="center"/>
      <protection/>
    </xf>
    <xf numFmtId="0" fontId="3" fillId="0" borderId="90" xfId="0" applyFont="1" applyFill="1" applyBorder="1" applyAlignment="1" applyProtection="1">
      <alignment horizontal="center" vertical="center"/>
      <protection/>
    </xf>
    <xf numFmtId="0" fontId="3" fillId="0" borderId="91" xfId="0" applyFont="1" applyFill="1" applyBorder="1" applyAlignment="1" applyProtection="1">
      <alignment horizontal="center" vertical="center"/>
      <protection/>
    </xf>
    <xf numFmtId="0" fontId="3" fillId="13" borderId="92" xfId="0" applyFont="1" applyFill="1" applyBorder="1" applyAlignment="1" applyProtection="1">
      <alignment vertical="center" shrinkToFit="1"/>
      <protection locked="0"/>
    </xf>
    <xf numFmtId="0" fontId="3" fillId="13" borderId="57" xfId="0" applyFont="1" applyFill="1" applyBorder="1" applyAlignment="1" applyProtection="1">
      <alignment vertical="center" shrinkToFit="1"/>
      <protection locked="0"/>
    </xf>
    <xf numFmtId="182" fontId="33" fillId="0" borderId="93" xfId="0" applyNumberFormat="1" applyFont="1" applyBorder="1" applyAlignment="1" applyProtection="1">
      <alignment vertical="center"/>
      <protection/>
    </xf>
    <xf numFmtId="182" fontId="33" fillId="0" borderId="94" xfId="0" applyNumberFormat="1" applyFont="1" applyBorder="1" applyAlignment="1" applyProtection="1">
      <alignment vertical="center"/>
      <protection/>
    </xf>
    <xf numFmtId="182" fontId="33" fillId="0" borderId="95" xfId="0" applyNumberFormat="1" applyFont="1" applyBorder="1" applyAlignment="1" applyProtection="1">
      <alignment vertical="center"/>
      <protection/>
    </xf>
    <xf numFmtId="0" fontId="6" fillId="0" borderId="49" xfId="0" applyFont="1" applyBorder="1" applyAlignment="1" applyProtection="1">
      <alignment horizontal="center" vertical="center" wrapText="1"/>
      <protection/>
    </xf>
    <xf numFmtId="0" fontId="6" fillId="0" borderId="54" xfId="0" applyFont="1" applyBorder="1" applyAlignment="1" applyProtection="1">
      <alignment horizontal="center" vertical="center"/>
      <protection/>
    </xf>
    <xf numFmtId="182" fontId="5" fillId="0" borderId="49" xfId="0" applyNumberFormat="1" applyFont="1" applyBorder="1" applyAlignment="1" applyProtection="1">
      <alignment vertical="center"/>
      <protection/>
    </xf>
    <xf numFmtId="6" fontId="5" fillId="0" borderId="96" xfId="0" applyNumberFormat="1" applyFont="1" applyBorder="1" applyAlignment="1" applyProtection="1">
      <alignment horizontal="right" vertical="center"/>
      <protection/>
    </xf>
    <xf numFmtId="6" fontId="5" fillId="0" borderId="97" xfId="0" applyNumberFormat="1" applyFont="1" applyBorder="1" applyAlignment="1" applyProtection="1">
      <alignment horizontal="right" vertical="center"/>
      <protection/>
    </xf>
    <xf numFmtId="6" fontId="5" fillId="0" borderId="98"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6" fillId="0" borderId="99" xfId="0" applyFont="1" applyBorder="1" applyAlignment="1" applyProtection="1">
      <alignment horizontal="center" vertical="center"/>
      <protection/>
    </xf>
    <xf numFmtId="6" fontId="33" fillId="0" borderId="93" xfId="0" applyNumberFormat="1" applyFont="1" applyFill="1" applyBorder="1" applyAlignment="1" applyProtection="1">
      <alignment horizontal="right" vertical="center"/>
      <protection/>
    </xf>
    <xf numFmtId="6" fontId="33" fillId="0" borderId="94" xfId="0" applyNumberFormat="1" applyFont="1" applyFill="1" applyBorder="1" applyAlignment="1" applyProtection="1">
      <alignment horizontal="right" vertical="center"/>
      <protection/>
    </xf>
    <xf numFmtId="6" fontId="33" fillId="0" borderId="95" xfId="0" applyNumberFormat="1" applyFont="1" applyFill="1" applyBorder="1" applyAlignment="1" applyProtection="1">
      <alignment horizontal="right" vertical="center"/>
      <protection/>
    </xf>
    <xf numFmtId="0" fontId="137" fillId="0" borderId="86" xfId="0" applyFont="1" applyBorder="1" applyAlignment="1" applyProtection="1">
      <alignment horizontal="center" vertical="center"/>
      <protection/>
    </xf>
    <xf numFmtId="0" fontId="137" fillId="0" borderId="87" xfId="0" applyFont="1" applyBorder="1" applyAlignment="1" applyProtection="1">
      <alignment horizontal="center" vertical="center"/>
      <protection/>
    </xf>
    <xf numFmtId="0" fontId="137" fillId="0" borderId="88" xfId="0" applyFont="1" applyBorder="1" applyAlignment="1" applyProtection="1">
      <alignment horizontal="center" vertical="center"/>
      <protection/>
    </xf>
    <xf numFmtId="181" fontId="6" fillId="0" borderId="0" xfId="0" applyNumberFormat="1" applyFont="1" applyAlignment="1" applyProtection="1">
      <alignment horizontal="right" vertical="center" shrinkToFit="1"/>
      <protection/>
    </xf>
    <xf numFmtId="181" fontId="6" fillId="0" borderId="100" xfId="0" applyNumberFormat="1" applyFont="1" applyBorder="1" applyAlignment="1" applyProtection="1">
      <alignment horizontal="right" vertical="center" shrinkToFit="1"/>
      <protection/>
    </xf>
    <xf numFmtId="0" fontId="33" fillId="0" borderId="17" xfId="0" applyFont="1" applyBorder="1" applyAlignment="1" applyProtection="1">
      <alignment horizontal="center" vertical="center"/>
      <protection/>
    </xf>
    <xf numFmtId="0" fontId="33" fillId="0" borderId="21" xfId="0" applyFont="1" applyBorder="1" applyAlignment="1" applyProtection="1">
      <alignment horizontal="center" vertical="center"/>
      <protection/>
    </xf>
    <xf numFmtId="0" fontId="25" fillId="0" borderId="24" xfId="0" applyFont="1" applyFill="1" applyBorder="1" applyAlignment="1" applyProtection="1">
      <alignment horizontal="center" vertical="center"/>
      <protection/>
    </xf>
    <xf numFmtId="0" fontId="25" fillId="0" borderId="56" xfId="0" applyFont="1" applyFill="1" applyBorder="1" applyAlignment="1" applyProtection="1">
      <alignment horizontal="center" vertical="center"/>
      <protection/>
    </xf>
    <xf numFmtId="0" fontId="25" fillId="0" borderId="69" xfId="0" applyFont="1" applyFill="1" applyBorder="1" applyAlignment="1" applyProtection="1">
      <alignment horizontal="center" vertical="center"/>
      <protection/>
    </xf>
    <xf numFmtId="0" fontId="25" fillId="0" borderId="0" xfId="0" applyFont="1" applyBorder="1" applyAlignment="1" applyProtection="1">
      <alignment horizontal="center" vertical="center" wrapText="1"/>
      <protection/>
    </xf>
    <xf numFmtId="0" fontId="9" fillId="53" borderId="0" xfId="0" applyFont="1" applyFill="1" applyBorder="1" applyAlignment="1" applyProtection="1">
      <alignment horizontal="center" vertical="center"/>
      <protection/>
    </xf>
    <xf numFmtId="176" fontId="14" fillId="0" borderId="29" xfId="0" applyNumberFormat="1" applyFont="1" applyBorder="1" applyAlignment="1" applyProtection="1">
      <alignment horizontal="center" vertical="center" shrinkToFit="1"/>
      <protection/>
    </xf>
    <xf numFmtId="176" fontId="14" fillId="0" borderId="31" xfId="0" applyNumberFormat="1" applyFont="1" applyBorder="1" applyAlignment="1" applyProtection="1">
      <alignment horizontal="center" vertical="center" shrinkToFit="1"/>
      <protection/>
    </xf>
    <xf numFmtId="176" fontId="14" fillId="0" borderId="32" xfId="0" applyNumberFormat="1" applyFont="1" applyBorder="1" applyAlignment="1" applyProtection="1">
      <alignment horizontal="center" vertical="center" shrinkToFit="1"/>
      <protection/>
    </xf>
    <xf numFmtId="0" fontId="36" fillId="0" borderId="0" xfId="0" applyFont="1" applyAlignment="1" applyProtection="1">
      <alignment horizontal="center" vertical="center"/>
      <protection/>
    </xf>
    <xf numFmtId="0" fontId="118" fillId="0" borderId="0" xfId="0" applyFont="1" applyBorder="1" applyAlignment="1" applyProtection="1">
      <alignment horizontal="center" vertical="center" shrinkToFit="1"/>
      <protection/>
    </xf>
    <xf numFmtId="0" fontId="118" fillId="0" borderId="101" xfId="0" applyFont="1" applyBorder="1" applyAlignment="1" applyProtection="1">
      <alignment horizontal="center" vertical="center" shrinkToFit="1"/>
      <protection/>
    </xf>
    <xf numFmtId="0" fontId="44" fillId="0" borderId="17" xfId="0" applyFont="1" applyBorder="1" applyAlignment="1" applyProtection="1">
      <alignment horizontal="center" vertical="center" wrapText="1"/>
      <protection/>
    </xf>
    <xf numFmtId="0" fontId="44" fillId="0" borderId="67" xfId="0" applyFont="1" applyBorder="1" applyAlignment="1" applyProtection="1">
      <alignment horizontal="center" vertical="center"/>
      <protection/>
    </xf>
    <xf numFmtId="0" fontId="27" fillId="0" borderId="102" xfId="0" applyFont="1" applyBorder="1" applyAlignment="1" applyProtection="1">
      <alignment horizontal="center" vertical="center"/>
      <protection/>
    </xf>
    <xf numFmtId="0" fontId="110" fillId="0" borderId="37" xfId="0" applyFont="1" applyBorder="1" applyAlignment="1" applyProtection="1">
      <alignment horizontal="left" vertical="center" wrapText="1"/>
      <protection/>
    </xf>
    <xf numFmtId="0" fontId="20" fillId="0" borderId="0" xfId="0" applyFont="1" applyAlignment="1" applyProtection="1">
      <alignment vertical="center" shrinkToFit="1"/>
      <protection/>
    </xf>
    <xf numFmtId="0" fontId="21" fillId="0" borderId="0" xfId="0" applyFont="1" applyBorder="1" applyAlignment="1" applyProtection="1">
      <alignment horizontal="center" vertical="center" wrapText="1"/>
      <protection/>
    </xf>
    <xf numFmtId="0" fontId="21" fillId="0" borderId="37" xfId="0" applyFont="1" applyBorder="1" applyAlignment="1" applyProtection="1">
      <alignment horizontal="center" vertical="center" wrapText="1"/>
      <protection/>
    </xf>
    <xf numFmtId="0" fontId="27" fillId="54" borderId="103" xfId="0" applyFont="1" applyFill="1" applyBorder="1" applyAlignment="1" applyProtection="1">
      <alignment horizontal="center" vertical="center"/>
      <protection/>
    </xf>
    <xf numFmtId="0" fontId="18" fillId="0" borderId="104" xfId="0" applyFont="1" applyBorder="1" applyAlignment="1" applyProtection="1">
      <alignment horizontal="center" vertical="center" shrinkToFit="1"/>
      <protection/>
    </xf>
    <xf numFmtId="0" fontId="18" fillId="0" borderId="105" xfId="0" applyFont="1" applyBorder="1" applyAlignment="1" applyProtection="1">
      <alignment horizontal="center" vertical="center" shrinkToFit="1"/>
      <protection/>
    </xf>
    <xf numFmtId="0" fontId="18" fillId="0" borderId="106" xfId="0" applyFont="1" applyBorder="1" applyAlignment="1" applyProtection="1">
      <alignment horizontal="center" vertical="center" shrinkToFit="1"/>
      <protection/>
    </xf>
    <xf numFmtId="0" fontId="28" fillId="13" borderId="58" xfId="0" applyFont="1" applyFill="1" applyBorder="1" applyAlignment="1" applyProtection="1">
      <alignment horizontal="center" vertical="center" shrinkToFit="1"/>
      <protection locked="0"/>
    </xf>
    <xf numFmtId="0" fontId="28" fillId="13" borderId="59" xfId="0" applyFont="1" applyFill="1" applyBorder="1" applyAlignment="1" applyProtection="1">
      <alignment horizontal="center" vertical="center" shrinkToFit="1"/>
      <protection locked="0"/>
    </xf>
    <xf numFmtId="0" fontId="28" fillId="13" borderId="26" xfId="0" applyFont="1" applyFill="1" applyBorder="1" applyAlignment="1" applyProtection="1">
      <alignment horizontal="center" vertical="center" shrinkToFit="1"/>
      <protection locked="0"/>
    </xf>
    <xf numFmtId="0" fontId="6" fillId="0" borderId="70" xfId="0" applyFont="1" applyFill="1" applyBorder="1" applyAlignment="1" applyProtection="1">
      <alignment horizontal="center" vertical="center" shrinkToFit="1"/>
      <protection/>
    </xf>
    <xf numFmtId="0" fontId="6" fillId="0" borderId="59" xfId="0" applyFont="1" applyFill="1" applyBorder="1" applyAlignment="1" applyProtection="1">
      <alignment horizontal="center" vertical="center" shrinkToFit="1"/>
      <protection/>
    </xf>
    <xf numFmtId="0" fontId="6" fillId="0" borderId="61" xfId="0" applyFont="1" applyFill="1" applyBorder="1" applyAlignment="1" applyProtection="1">
      <alignment horizontal="center" vertical="center" shrinkToFit="1"/>
      <protection/>
    </xf>
    <xf numFmtId="0" fontId="6" fillId="0" borderId="107" xfId="0" applyFont="1" applyBorder="1" applyAlignment="1" applyProtection="1">
      <alignment horizontal="center" vertical="top"/>
      <protection/>
    </xf>
    <xf numFmtId="0" fontId="44" fillId="0" borderId="15" xfId="0" applyFont="1" applyBorder="1" applyAlignment="1" applyProtection="1">
      <alignment horizontal="center" vertical="center" wrapText="1"/>
      <protection/>
    </xf>
    <xf numFmtId="0" fontId="44" fillId="0" borderId="17" xfId="0" applyFont="1" applyBorder="1" applyAlignment="1" applyProtection="1">
      <alignment horizontal="center" vertical="center"/>
      <protection/>
    </xf>
    <xf numFmtId="182" fontId="5" fillId="0" borderId="0" xfId="0" applyNumberFormat="1" applyFont="1" applyBorder="1" applyAlignment="1" applyProtection="1">
      <alignment vertical="center"/>
      <protection/>
    </xf>
    <xf numFmtId="0" fontId="6" fillId="0" borderId="85" xfId="0" applyFont="1" applyFill="1" applyBorder="1" applyAlignment="1" applyProtection="1">
      <alignment horizontal="center" vertical="center" shrinkToFit="1"/>
      <protection/>
    </xf>
    <xf numFmtId="0" fontId="6" fillId="0" borderId="62" xfId="0" applyFont="1" applyFill="1" applyBorder="1" applyAlignment="1" applyProtection="1">
      <alignment horizontal="center" vertical="center" shrinkToFit="1"/>
      <protection/>
    </xf>
    <xf numFmtId="0" fontId="6" fillId="0" borderId="64" xfId="0" applyFont="1" applyFill="1" applyBorder="1" applyAlignment="1" applyProtection="1">
      <alignment horizontal="center" vertical="center" shrinkToFit="1"/>
      <protection/>
    </xf>
    <xf numFmtId="0" fontId="28" fillId="13" borderId="78" xfId="0" applyFont="1" applyFill="1" applyBorder="1" applyAlignment="1" applyProtection="1">
      <alignment horizontal="center" vertical="center" shrinkToFit="1"/>
      <protection locked="0"/>
    </xf>
    <xf numFmtId="0" fontId="28" fillId="13" borderId="62" xfId="0" applyFont="1" applyFill="1" applyBorder="1" applyAlignment="1" applyProtection="1">
      <alignment horizontal="center" vertical="center" shrinkToFit="1"/>
      <protection locked="0"/>
    </xf>
    <xf numFmtId="0" fontId="28" fillId="13" borderId="79" xfId="0" applyFont="1" applyFill="1" applyBorder="1" applyAlignment="1" applyProtection="1">
      <alignment horizontal="center" vertical="center" shrinkToFit="1"/>
      <protection locked="0"/>
    </xf>
    <xf numFmtId="0" fontId="31" fillId="42" borderId="24" xfId="0" applyFont="1" applyFill="1" applyBorder="1" applyAlignment="1" applyProtection="1">
      <alignment horizontal="center" vertical="center" wrapText="1"/>
      <protection/>
    </xf>
    <xf numFmtId="0" fontId="31" fillId="42" borderId="56" xfId="0" applyFont="1" applyFill="1" applyBorder="1" applyAlignment="1" applyProtection="1">
      <alignment horizontal="center" vertical="center" wrapText="1"/>
      <protection/>
    </xf>
    <xf numFmtId="0" fontId="31" fillId="42" borderId="57" xfId="0" applyFont="1" applyFill="1" applyBorder="1" applyAlignment="1" applyProtection="1">
      <alignment horizontal="center" vertical="center" wrapText="1"/>
      <protection/>
    </xf>
    <xf numFmtId="0" fontId="16" fillId="0" borderId="108" xfId="0" applyFont="1" applyBorder="1" applyAlignment="1" applyProtection="1">
      <alignment horizontal="center" vertical="center" shrinkToFit="1"/>
      <protection/>
    </xf>
    <xf numFmtId="0" fontId="16" fillId="0" borderId="109"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xf>
    <xf numFmtId="0" fontId="9" fillId="55" borderId="0" xfId="0" applyFont="1" applyFill="1" applyAlignment="1" applyProtection="1">
      <alignment horizontal="center" vertical="center"/>
      <protection/>
    </xf>
    <xf numFmtId="0" fontId="28" fillId="0" borderId="19" xfId="0" applyFont="1" applyBorder="1" applyAlignment="1" applyProtection="1">
      <alignment horizontal="center" vertical="center" shrinkToFit="1"/>
      <protection/>
    </xf>
    <xf numFmtId="0" fontId="31" fillId="42" borderId="56" xfId="0" applyFont="1" applyFill="1" applyBorder="1" applyAlignment="1" applyProtection="1">
      <alignment horizontal="center" vertical="center"/>
      <protection/>
    </xf>
    <xf numFmtId="0" fontId="31" fillId="56" borderId="56" xfId="0" applyFont="1" applyFill="1" applyBorder="1" applyAlignment="1" applyProtection="1">
      <alignment horizontal="center" vertical="center" wrapText="1"/>
      <protection/>
    </xf>
    <xf numFmtId="0" fontId="31" fillId="56" borderId="57" xfId="0" applyFont="1" applyFill="1" applyBorder="1" applyAlignment="1" applyProtection="1">
      <alignment horizontal="center" vertical="center" wrapText="1"/>
      <protection/>
    </xf>
    <xf numFmtId="0" fontId="16" fillId="0" borderId="35" xfId="0" applyFont="1" applyBorder="1" applyAlignment="1" applyProtection="1">
      <alignment horizontal="center" vertical="center" shrinkToFit="1"/>
      <protection/>
    </xf>
    <xf numFmtId="0" fontId="31" fillId="56" borderId="24" xfId="0" applyFont="1" applyFill="1" applyBorder="1" applyAlignment="1" applyProtection="1">
      <alignment horizontal="center" vertical="center" wrapText="1"/>
      <protection/>
    </xf>
    <xf numFmtId="0" fontId="31" fillId="56" borderId="56" xfId="0" applyFont="1" applyFill="1" applyBorder="1" applyAlignment="1" applyProtection="1">
      <alignment horizontal="center" vertical="center"/>
      <protection/>
    </xf>
    <xf numFmtId="0" fontId="31" fillId="56" borderId="57" xfId="0" applyFont="1" applyFill="1" applyBorder="1" applyAlignment="1" applyProtection="1">
      <alignment horizontal="center" vertical="center"/>
      <protection/>
    </xf>
    <xf numFmtId="0" fontId="124" fillId="0" borderId="19" xfId="0" applyFont="1" applyBorder="1" applyAlignment="1" applyProtection="1">
      <alignment horizontal="center" vertical="center"/>
      <protection/>
    </xf>
    <xf numFmtId="0" fontId="113" fillId="0" borderId="24" xfId="0" applyFont="1" applyBorder="1" applyAlignment="1" applyProtection="1">
      <alignment horizontal="center" vertical="center"/>
      <protection/>
    </xf>
    <xf numFmtId="0" fontId="113" fillId="0" borderId="57" xfId="0" applyFont="1" applyBorder="1" applyAlignment="1" applyProtection="1">
      <alignment horizontal="center" vertical="center"/>
      <protection/>
    </xf>
    <xf numFmtId="0" fontId="113" fillId="0" borderId="56" xfId="0" applyFont="1" applyBorder="1" applyAlignment="1" applyProtection="1">
      <alignment horizontal="center" vertical="center" wrapText="1"/>
      <protection/>
    </xf>
    <xf numFmtId="0" fontId="113" fillId="0" borderId="24" xfId="0" applyFont="1" applyBorder="1" applyAlignment="1" applyProtection="1">
      <alignment horizontal="center" vertical="center" wrapText="1"/>
      <protection/>
    </xf>
    <xf numFmtId="0" fontId="113" fillId="0" borderId="57" xfId="0" applyFont="1" applyBorder="1" applyAlignment="1" applyProtection="1">
      <alignment horizontal="center" vertical="center" wrapText="1"/>
      <protection/>
    </xf>
    <xf numFmtId="0" fontId="10" fillId="0" borderId="110"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11" xfId="0" applyFont="1" applyBorder="1" applyAlignment="1">
      <alignment horizontal="distributed" vertical="center" wrapText="1"/>
    </xf>
    <xf numFmtId="0" fontId="10" fillId="0" borderId="10" xfId="0" applyFont="1" applyBorder="1" applyAlignment="1">
      <alignment horizontal="center" vertical="center"/>
    </xf>
    <xf numFmtId="0" fontId="28" fillId="0" borderId="0" xfId="0" applyFont="1" applyAlignment="1">
      <alignment vertical="top" wrapText="1"/>
    </xf>
    <xf numFmtId="0" fontId="10" fillId="0" borderId="19" xfId="0" applyFont="1" applyBorder="1" applyAlignment="1">
      <alignment horizontal="distributed"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110" xfId="0" applyFont="1" applyBorder="1" applyAlignment="1">
      <alignment horizontal="left" vertical="center" wrapText="1"/>
    </xf>
    <xf numFmtId="0" fontId="10" fillId="0" borderId="111" xfId="0" applyFont="1" applyBorder="1" applyAlignment="1">
      <alignment horizontal="left" vertical="center"/>
    </xf>
    <xf numFmtId="0" fontId="10" fillId="0" borderId="11" xfId="0" applyFont="1" applyBorder="1" applyAlignment="1">
      <alignment horizontal="center" vertical="center"/>
    </xf>
    <xf numFmtId="0" fontId="10" fillId="0" borderId="19" xfId="0" applyFont="1" applyBorder="1" applyAlignment="1">
      <alignment horizontal="center" vertical="center"/>
    </xf>
    <xf numFmtId="0" fontId="10" fillId="0" borderId="113" xfId="0" applyFont="1" applyBorder="1" applyAlignment="1">
      <alignment horizontal="center" vertical="center"/>
    </xf>
    <xf numFmtId="0" fontId="14" fillId="0" borderId="0" xfId="0" applyFont="1" applyAlignment="1">
      <alignment horizontal="left" vertical="center" wrapText="1"/>
    </xf>
    <xf numFmtId="0" fontId="28" fillId="0" borderId="0" xfId="0" applyFont="1" applyFill="1" applyAlignment="1">
      <alignment vertical="top" wrapText="1"/>
    </xf>
    <xf numFmtId="0" fontId="20" fillId="0" borderId="0" xfId="0" applyFont="1" applyAlignment="1">
      <alignment horizontal="center" vertical="center"/>
    </xf>
    <xf numFmtId="0" fontId="14" fillId="0" borderId="0" xfId="0" applyFont="1" applyAlignment="1">
      <alignment horizontal="center" vertical="center"/>
    </xf>
    <xf numFmtId="0" fontId="14" fillId="0" borderId="0" xfId="0" applyFont="1" applyBorder="1" applyAlignment="1">
      <alignment vertical="center" shrinkToFit="1"/>
    </xf>
    <xf numFmtId="0" fontId="34" fillId="0" borderId="114" xfId="0" applyFont="1" applyBorder="1" applyAlignment="1">
      <alignment horizontal="center" vertical="center" wrapText="1"/>
    </xf>
    <xf numFmtId="0" fontId="34" fillId="0" borderId="115" xfId="0" applyFont="1" applyBorder="1" applyAlignment="1">
      <alignment horizontal="center" vertical="center" wrapText="1"/>
    </xf>
    <xf numFmtId="0" fontId="34" fillId="0" borderId="18" xfId="0" applyFont="1" applyBorder="1" applyAlignment="1">
      <alignment horizontal="center" vertical="center" wrapText="1"/>
    </xf>
    <xf numFmtId="0" fontId="138" fillId="0" borderId="0" xfId="0" applyFont="1" applyAlignment="1">
      <alignment horizontal="center" vertical="center"/>
    </xf>
    <xf numFmtId="0" fontId="138" fillId="0" borderId="101" xfId="0" applyFont="1" applyBorder="1" applyAlignment="1">
      <alignment horizontal="center" vertical="center"/>
    </xf>
    <xf numFmtId="0" fontId="18" fillId="0" borderId="104" xfId="0" applyFont="1" applyBorder="1" applyAlignment="1">
      <alignment horizontal="center" vertical="center" shrinkToFit="1"/>
    </xf>
    <xf numFmtId="0" fontId="18" fillId="0" borderId="105" xfId="0" applyFont="1" applyBorder="1" applyAlignment="1">
      <alignment horizontal="center" vertical="center" shrinkToFit="1"/>
    </xf>
    <xf numFmtId="0" fontId="18" fillId="0" borderId="106" xfId="0" applyFont="1" applyBorder="1" applyAlignment="1">
      <alignment horizontal="center" vertical="center" shrinkToFit="1"/>
    </xf>
    <xf numFmtId="0" fontId="16" fillId="0" borderId="116" xfId="0" applyFont="1" applyBorder="1" applyAlignment="1">
      <alignment horizontal="center" vertical="center"/>
    </xf>
    <xf numFmtId="0" fontId="16" fillId="0" borderId="117" xfId="0" applyFont="1" applyBorder="1" applyAlignment="1">
      <alignment horizontal="center" vertical="center"/>
    </xf>
    <xf numFmtId="0" fontId="16" fillId="0" borderId="118" xfId="0" applyFont="1" applyBorder="1" applyAlignment="1">
      <alignment horizontal="center" vertical="center"/>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34" fillId="0" borderId="115" xfId="0" applyFont="1" applyBorder="1" applyAlignment="1">
      <alignment vertical="center" wrapText="1"/>
    </xf>
    <xf numFmtId="0" fontId="34" fillId="0" borderId="18" xfId="0" applyFont="1" applyBorder="1" applyAlignment="1">
      <alignment vertical="center" wrapText="1"/>
    </xf>
    <xf numFmtId="0" fontId="9" fillId="57" borderId="0" xfId="0" applyFont="1" applyFill="1" applyBorder="1" applyAlignment="1">
      <alignment horizontal="center" vertical="center"/>
    </xf>
    <xf numFmtId="0" fontId="10" fillId="0" borderId="110" xfId="0" applyFont="1" applyBorder="1" applyAlignment="1">
      <alignment vertical="center"/>
    </xf>
    <xf numFmtId="0" fontId="10" fillId="0" borderId="10" xfId="0" applyFont="1" applyBorder="1" applyAlignment="1">
      <alignment vertical="center"/>
    </xf>
    <xf numFmtId="0" fontId="7" fillId="0" borderId="0" xfId="0" applyFont="1" applyFill="1" applyAlignment="1">
      <alignment vertical="top" wrapText="1"/>
    </xf>
    <xf numFmtId="0" fontId="10" fillId="0" borderId="110" xfId="0" applyFont="1" applyBorder="1" applyAlignment="1">
      <alignment horizontal="distributed" vertical="center"/>
    </xf>
    <xf numFmtId="0" fontId="10" fillId="0" borderId="111" xfId="0" applyFont="1" applyBorder="1" applyAlignment="1">
      <alignment horizontal="distributed" vertical="center"/>
    </xf>
    <xf numFmtId="0" fontId="34" fillId="0" borderId="18" xfId="0" applyFont="1" applyBorder="1" applyAlignment="1">
      <alignment horizontal="center" vertical="center"/>
    </xf>
    <xf numFmtId="0" fontId="34" fillId="0" borderId="14" xfId="0" applyFont="1" applyBorder="1" applyAlignment="1">
      <alignment vertical="center"/>
    </xf>
    <xf numFmtId="0" fontId="34" fillId="0" borderId="21" xfId="0" applyFont="1" applyBorder="1" applyAlignment="1">
      <alignment vertical="center"/>
    </xf>
    <xf numFmtId="0" fontId="6" fillId="0" borderId="15" xfId="61" applyFont="1" applyBorder="1" applyAlignment="1">
      <alignment horizontal="left" vertical="center"/>
      <protection/>
    </xf>
    <xf numFmtId="0" fontId="6" fillId="0" borderId="15" xfId="61" applyFont="1" applyBorder="1" applyAlignment="1">
      <alignment horizontal="center" vertical="center"/>
      <protection/>
    </xf>
    <xf numFmtId="0" fontId="38" fillId="58" borderId="24" xfId="61" applyFont="1" applyFill="1" applyBorder="1" applyAlignment="1">
      <alignment horizontal="center" vertical="center"/>
      <protection/>
    </xf>
    <xf numFmtId="0" fontId="38" fillId="58" borderId="56" xfId="61" applyFont="1" applyFill="1" applyBorder="1" applyAlignment="1">
      <alignment horizontal="center" vertical="center"/>
      <protection/>
    </xf>
    <xf numFmtId="0" fontId="38" fillId="58" borderId="57" xfId="61" applyFont="1" applyFill="1" applyBorder="1" applyAlignment="1">
      <alignment horizontal="center" vertical="center"/>
      <protection/>
    </xf>
    <xf numFmtId="0" fontId="39" fillId="0" borderId="0" xfId="61" applyFont="1" applyAlignment="1">
      <alignment horizontal="right" vertical="center"/>
      <protection/>
    </xf>
    <xf numFmtId="0" fontId="26" fillId="0" borderId="15" xfId="0" applyFont="1" applyBorder="1" applyAlignment="1">
      <alignment horizontal="center" vertical="center"/>
    </xf>
    <xf numFmtId="0" fontId="17" fillId="37"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3019425</xdr:colOff>
      <xdr:row>8</xdr:row>
      <xdr:rowOff>228600</xdr:rowOff>
    </xdr:from>
    <xdr:to>
      <xdr:col>15</xdr:col>
      <xdr:colOff>66675</xdr:colOff>
      <xdr:row>8</xdr:row>
      <xdr:rowOff>228600</xdr:rowOff>
    </xdr:to>
    <xdr:sp>
      <xdr:nvSpPr>
        <xdr:cNvPr id="1" name="直線コネクタ 2"/>
        <xdr:cNvSpPr>
          <a:spLocks/>
        </xdr:cNvSpPr>
      </xdr:nvSpPr>
      <xdr:spPr>
        <a:xfrm flipH="1">
          <a:off x="3019425" y="1752600"/>
          <a:ext cx="42862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1514475</xdr:colOff>
      <xdr:row>8</xdr:row>
      <xdr:rowOff>66675</xdr:rowOff>
    </xdr:from>
    <xdr:to>
      <xdr:col>14</xdr:col>
      <xdr:colOff>3305175</xdr:colOff>
      <xdr:row>8</xdr:row>
      <xdr:rowOff>400050</xdr:rowOff>
    </xdr:to>
    <xdr:sp>
      <xdr:nvSpPr>
        <xdr:cNvPr id="2" name="正方形/長方形 3"/>
        <xdr:cNvSpPr>
          <a:spLocks/>
        </xdr:cNvSpPr>
      </xdr:nvSpPr>
      <xdr:spPr>
        <a:xfrm>
          <a:off x="1514475" y="1590675"/>
          <a:ext cx="1790700" cy="342900"/>
        </a:xfrm>
        <a:prstGeom prst="rect">
          <a:avLst/>
        </a:prstGeom>
        <a:solidFill>
          <a:srgbClr val="F2F2F2"/>
        </a:solidFill>
        <a:ln w="25400" cmpd="sng">
          <a:solidFill>
            <a:srgbClr val="FF0000"/>
          </a:solidFill>
          <a:headEnd type="none"/>
          <a:tailEnd type="none"/>
        </a:ln>
      </xdr:spPr>
      <xdr:txBody>
        <a:bodyPr vertOverflow="clip" wrap="square" lIns="36000" tIns="36000" rIns="36000" bIns="36000"/>
        <a:p>
          <a:pPr algn="l">
            <a:defRPr/>
          </a:pPr>
          <a:r>
            <a:rPr lang="en-US" cap="none" sz="1000" b="0" i="0" u="none" baseline="0">
              <a:solidFill>
                <a:srgbClr val="FF0000"/>
              </a:solidFill>
            </a:rPr>
            <a:t>１クラブから３チームまで各種目エントリー可。その場合の区分け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25</xdr:row>
      <xdr:rowOff>38100</xdr:rowOff>
    </xdr:from>
    <xdr:to>
      <xdr:col>5</xdr:col>
      <xdr:colOff>847725</xdr:colOff>
      <xdr:row>41</xdr:row>
      <xdr:rowOff>66675</xdr:rowOff>
    </xdr:to>
    <xdr:sp>
      <xdr:nvSpPr>
        <xdr:cNvPr id="1" name="Rectangle 1025"/>
        <xdr:cNvSpPr>
          <a:spLocks/>
        </xdr:cNvSpPr>
      </xdr:nvSpPr>
      <xdr:spPr>
        <a:xfrm>
          <a:off x="3181350" y="7324725"/>
          <a:ext cx="3724275" cy="29813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485775</xdr:colOff>
      <xdr:row>26</xdr:row>
      <xdr:rowOff>38100</xdr:rowOff>
    </xdr:from>
    <xdr:to>
      <xdr:col>1</xdr:col>
      <xdr:colOff>66675</xdr:colOff>
      <xdr:row>42</xdr:row>
      <xdr:rowOff>104775</xdr:rowOff>
    </xdr:to>
    <xdr:sp>
      <xdr:nvSpPr>
        <xdr:cNvPr id="2" name="Oval 6"/>
        <xdr:cNvSpPr>
          <a:spLocks/>
        </xdr:cNvSpPr>
      </xdr:nvSpPr>
      <xdr:spPr>
        <a:xfrm>
          <a:off x="485775" y="7486650"/>
          <a:ext cx="2133600" cy="3019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1771650</xdr:colOff>
      <xdr:row>52</xdr:row>
      <xdr:rowOff>152400</xdr:rowOff>
    </xdr:from>
    <xdr:to>
      <xdr:col>0</xdr:col>
      <xdr:colOff>2057400</xdr:colOff>
      <xdr:row>54</xdr:row>
      <xdr:rowOff>85725</xdr:rowOff>
    </xdr:to>
    <xdr:sp>
      <xdr:nvSpPr>
        <xdr:cNvPr id="3" name="Rectangle 1026"/>
        <xdr:cNvSpPr>
          <a:spLocks/>
        </xdr:cNvSpPr>
      </xdr:nvSpPr>
      <xdr:spPr>
        <a:xfrm>
          <a:off x="1771650" y="12334875"/>
          <a:ext cx="2762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52</xdr:row>
      <xdr:rowOff>114300</xdr:rowOff>
    </xdr:from>
    <xdr:to>
      <xdr:col>2</xdr:col>
      <xdr:colOff>371475</xdr:colOff>
      <xdr:row>54</xdr:row>
      <xdr:rowOff>76200</xdr:rowOff>
    </xdr:to>
    <xdr:sp>
      <xdr:nvSpPr>
        <xdr:cNvPr id="4" name="Rectangle 1027"/>
        <xdr:cNvSpPr>
          <a:spLocks/>
        </xdr:cNvSpPr>
      </xdr:nvSpPr>
      <xdr:spPr>
        <a:xfrm>
          <a:off x="3343275" y="12325350"/>
          <a:ext cx="28575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65</xdr:row>
      <xdr:rowOff>0</xdr:rowOff>
    </xdr:from>
    <xdr:to>
      <xdr:col>4</xdr:col>
      <xdr:colOff>609600</xdr:colOff>
      <xdr:row>65</xdr:row>
      <xdr:rowOff>0</xdr:rowOff>
    </xdr:to>
    <xdr:sp>
      <xdr:nvSpPr>
        <xdr:cNvPr id="5" name="Rectangle 1028"/>
        <xdr:cNvSpPr>
          <a:spLocks/>
        </xdr:cNvSpPr>
      </xdr:nvSpPr>
      <xdr:spPr>
        <a:xfrm>
          <a:off x="57150" y="14392275"/>
          <a:ext cx="5648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65</xdr:row>
      <xdr:rowOff>0</xdr:rowOff>
    </xdr:from>
    <xdr:to>
      <xdr:col>4</xdr:col>
      <xdr:colOff>600075</xdr:colOff>
      <xdr:row>65</xdr:row>
      <xdr:rowOff>0</xdr:rowOff>
    </xdr:to>
    <xdr:sp>
      <xdr:nvSpPr>
        <xdr:cNvPr id="6" name="Rectangle 1031"/>
        <xdr:cNvSpPr>
          <a:spLocks/>
        </xdr:cNvSpPr>
      </xdr:nvSpPr>
      <xdr:spPr>
        <a:xfrm>
          <a:off x="47625" y="14392275"/>
          <a:ext cx="5648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59</xdr:row>
      <xdr:rowOff>0</xdr:rowOff>
    </xdr:from>
    <xdr:to>
      <xdr:col>5</xdr:col>
      <xdr:colOff>771525</xdr:colOff>
      <xdr:row>64</xdr:row>
      <xdr:rowOff>104775</xdr:rowOff>
    </xdr:to>
    <xdr:sp>
      <xdr:nvSpPr>
        <xdr:cNvPr id="7" name="AutoShape 1032"/>
        <xdr:cNvSpPr>
          <a:spLocks/>
        </xdr:cNvSpPr>
      </xdr:nvSpPr>
      <xdr:spPr>
        <a:xfrm>
          <a:off x="57150" y="13249275"/>
          <a:ext cx="6772275" cy="1057275"/>
        </a:xfrm>
        <a:prstGeom prst="flowChartAlternateProcess">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219075</xdr:colOff>
      <xdr:row>48</xdr:row>
      <xdr:rowOff>133350</xdr:rowOff>
    </xdr:from>
    <xdr:to>
      <xdr:col>0</xdr:col>
      <xdr:colOff>495300</xdr:colOff>
      <xdr:row>50</xdr:row>
      <xdr:rowOff>66675</xdr:rowOff>
    </xdr:to>
    <xdr:sp>
      <xdr:nvSpPr>
        <xdr:cNvPr id="8" name="Rectangle 1035"/>
        <xdr:cNvSpPr>
          <a:spLocks/>
        </xdr:cNvSpPr>
      </xdr:nvSpPr>
      <xdr:spPr>
        <a:xfrm>
          <a:off x="219075" y="11582400"/>
          <a:ext cx="276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428625</xdr:colOff>
      <xdr:row>48</xdr:row>
      <xdr:rowOff>95250</xdr:rowOff>
    </xdr:from>
    <xdr:to>
      <xdr:col>3</xdr:col>
      <xdr:colOff>704850</xdr:colOff>
      <xdr:row>50</xdr:row>
      <xdr:rowOff>38100</xdr:rowOff>
    </xdr:to>
    <xdr:sp>
      <xdr:nvSpPr>
        <xdr:cNvPr id="9" name="Rectangle 1036"/>
        <xdr:cNvSpPr>
          <a:spLocks/>
        </xdr:cNvSpPr>
      </xdr:nvSpPr>
      <xdr:spPr>
        <a:xfrm>
          <a:off x="4743450" y="11563350"/>
          <a:ext cx="276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1771650</xdr:colOff>
      <xdr:row>48</xdr:row>
      <xdr:rowOff>95250</xdr:rowOff>
    </xdr:from>
    <xdr:to>
      <xdr:col>0</xdr:col>
      <xdr:colOff>2057400</xdr:colOff>
      <xdr:row>50</xdr:row>
      <xdr:rowOff>38100</xdr:rowOff>
    </xdr:to>
    <xdr:sp>
      <xdr:nvSpPr>
        <xdr:cNvPr id="10" name="Rectangle 1038"/>
        <xdr:cNvSpPr>
          <a:spLocks/>
        </xdr:cNvSpPr>
      </xdr:nvSpPr>
      <xdr:spPr>
        <a:xfrm>
          <a:off x="1771650" y="11563350"/>
          <a:ext cx="276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48</xdr:row>
      <xdr:rowOff>95250</xdr:rowOff>
    </xdr:from>
    <xdr:to>
      <xdr:col>2</xdr:col>
      <xdr:colOff>352425</xdr:colOff>
      <xdr:row>50</xdr:row>
      <xdr:rowOff>38100</xdr:rowOff>
    </xdr:to>
    <xdr:sp>
      <xdr:nvSpPr>
        <xdr:cNvPr id="11" name="Rectangle 1039"/>
        <xdr:cNvSpPr>
          <a:spLocks/>
        </xdr:cNvSpPr>
      </xdr:nvSpPr>
      <xdr:spPr>
        <a:xfrm>
          <a:off x="3343275" y="11563350"/>
          <a:ext cx="276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2162175</xdr:colOff>
      <xdr:row>42</xdr:row>
      <xdr:rowOff>19050</xdr:rowOff>
    </xdr:from>
    <xdr:to>
      <xdr:col>5</xdr:col>
      <xdr:colOff>838200</xdr:colOff>
      <xdr:row>46</xdr:row>
      <xdr:rowOff>180975</xdr:rowOff>
    </xdr:to>
    <xdr:sp>
      <xdr:nvSpPr>
        <xdr:cNvPr id="12" name="正方形/長方形 12"/>
        <xdr:cNvSpPr>
          <a:spLocks/>
        </xdr:cNvSpPr>
      </xdr:nvSpPr>
      <xdr:spPr>
        <a:xfrm>
          <a:off x="2162175" y="10429875"/>
          <a:ext cx="4733925" cy="809625"/>
        </a:xfrm>
        <a:prstGeom prst="rect">
          <a:avLst/>
        </a:prstGeom>
        <a:solidFill>
          <a:srgbClr val="FFFFFF"/>
        </a:solidFill>
        <a:ln w="19050" cmpd="tri">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a:t>
          </a:r>
          <a:r>
            <a:rPr lang="en-US" cap="none" sz="1100" b="0" i="0" u="none" baseline="0">
              <a:solidFill>
                <a:srgbClr val="000000"/>
              </a:solidFill>
            </a:rPr>
            <a:t>重要</a:t>
          </a:r>
          <a:r>
            <a:rPr lang="en-US" cap="none" sz="1100" b="0" i="0" u="none" baseline="0">
              <a:solidFill>
                <a:srgbClr val="000000"/>
              </a:solidFill>
            </a:rPr>
            <a:t>】</a:t>
          </a:r>
          <a:r>
            <a:rPr lang="en-US" cap="none" sz="1100" b="0" i="0" u="none" baseline="0">
              <a:solidFill>
                <a:srgbClr val="000000"/>
              </a:solidFill>
            </a:rPr>
            <a:t>チーム名やロゴをキャップに表記をする場合は、下記を必ず記載してください。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チーム名：（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表記詳細：（縦：　　　　　　ｃｍ</a:t>
          </a:r>
          <a:r>
            <a:rPr lang="en-US" cap="none" sz="1100" b="0" i="0" u="none" baseline="0">
              <a:solidFill>
                <a:srgbClr val="000000"/>
              </a:solidFill>
            </a:rPr>
            <a:t>×</a:t>
          </a:r>
          <a:r>
            <a:rPr lang="en-US" cap="none" sz="1100" b="0" i="0" u="none" baseline="0">
              <a:solidFill>
                <a:srgbClr val="000000"/>
              </a:solidFill>
            </a:rPr>
            <a:t>　横：　　　　　　　ｃｍ、　色：　　　　　　　　　　　　　　　　　　　　）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429250" cy="2571750"/>
    <xdr:sp>
      <xdr:nvSpPr>
        <xdr:cNvPr id="1" name="角丸四角形 2"/>
        <xdr:cNvSpPr>
          <a:spLocks/>
        </xdr:cNvSpPr>
      </xdr:nvSpPr>
      <xdr:spPr>
        <a:xfrm>
          <a:off x="714375" y="2276475"/>
          <a:ext cx="5429250" cy="2571750"/>
        </a:xfrm>
        <a:prstGeom prst="roundRect">
          <a:avLst/>
        </a:prstGeom>
        <a:solidFill>
          <a:srgbClr val="66FFFF"/>
        </a:solidFill>
        <a:ln w="19050" cmpd="sng">
          <a:solidFill>
            <a:srgbClr val="FF0000"/>
          </a:solidFill>
          <a:headEnd type="none"/>
          <a:tailEnd type="none"/>
        </a:ln>
      </xdr:spPr>
      <xdr:txBody>
        <a:bodyPr vertOverflow="clip" wrap="square" lIns="20160" tIns="20160" rIns="20160" bIns="20160"/>
        <a:p>
          <a:pPr algn="l">
            <a:defRPr/>
          </a:pPr>
          <a:r>
            <a:rPr lang="en-US" cap="none" sz="1200" b="1" i="0" u="none" baseline="0">
              <a:solidFill>
                <a:srgbClr val="FF0000"/>
              </a:solidFill>
            </a:rPr>
            <a:t>集計作業用のシートです。各チームの担当者は設定等を変更しないでください。</a:t>
          </a:r>
          <a:r>
            <a:rPr lang="en-US" cap="none" sz="1200" b="1"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集計担当者の作業</a:t>
          </a:r>
          <a:r>
            <a:rPr lang="en-US" cap="none" sz="1050" b="0" i="0" u="none" baseline="0">
              <a:solidFill>
                <a:srgbClr val="FF0000"/>
              </a:solidFill>
            </a:rPr>
            <a:t>≫
</a:t>
          </a:r>
          <a:r>
            <a:rPr lang="en-US" cap="none" sz="1050" b="0" i="0" u="none" baseline="0">
              <a:solidFill>
                <a:srgbClr val="FF0000"/>
              </a:solidFill>
            </a:rPr>
            <a:t>（１）チーム番号／チーム略称（全角６文字）／チーム略称（半角</a:t>
          </a:r>
          <a:r>
            <a:rPr lang="en-US" cap="none" sz="1000" b="0" i="0" u="none" baseline="0">
              <a:solidFill>
                <a:srgbClr val="FF0000"/>
              </a:solidFill>
            </a:rPr>
            <a:t>ｶﾀｶﾅ</a:t>
          </a:r>
          <a:r>
            <a:rPr lang="en-US" cap="none" sz="1050" b="0" i="0" u="none" baseline="0">
              <a:solidFill>
                <a:srgbClr val="FF0000"/>
              </a:solidFill>
            </a:rPr>
            <a:t>１２文字）を入力（各様式に反映される）。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（２）６行目を選択（左端の</a:t>
          </a:r>
          <a:r>
            <a:rPr lang="en-US" cap="none" sz="1050" b="0" i="0" u="none" baseline="0">
              <a:solidFill>
                <a:srgbClr val="FF0000"/>
              </a:solidFill>
            </a:rPr>
            <a:t>"6"</a:t>
          </a:r>
          <a:r>
            <a:rPr lang="en-US" cap="none" sz="1050" b="0" i="0" u="none" baseline="0">
              <a:solidFill>
                <a:srgbClr val="FF0000"/>
              </a:solidFill>
            </a:rPr>
            <a:t>をクリック）して、「コピー」</a:t>
          </a:r>
          <a:r>
            <a:rPr lang="en-US" cap="none" sz="1050" b="0" i="0" u="none" baseline="0">
              <a:solidFill>
                <a:srgbClr val="FF0000"/>
              </a:solidFill>
            </a:rPr>
            <a:t>→</a:t>
          </a:r>
          <a:r>
            <a:rPr lang="en-US" cap="none" sz="1050" b="0" i="0" u="none" baseline="0">
              <a:solidFill>
                <a:srgbClr val="FF0000"/>
              </a:solidFill>
            </a:rPr>
            <a:t>集計フォームの貼り付けたい行に移って、「形式を選択して貼り付け」</a:t>
          </a:r>
          <a:r>
            <a:rPr lang="en-US" cap="none" sz="1050" b="0" i="0" u="none" baseline="0">
              <a:solidFill>
                <a:srgbClr val="FF0000"/>
              </a:solidFill>
            </a:rPr>
            <a:t>→</a:t>
          </a:r>
          <a:r>
            <a:rPr lang="en-US" cap="none" sz="1050" b="0" i="0" u="none" baseline="0">
              <a:solidFill>
                <a:srgbClr val="FF0000"/>
              </a:solidFill>
            </a:rPr>
            <a:t>「値」を選択する。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（３）様式</a:t>
          </a:r>
          <a:r>
            <a:rPr lang="en-US" cap="none" sz="1050" b="0" i="0" u="none" baseline="0">
              <a:solidFill>
                <a:srgbClr val="FF0000"/>
              </a:solidFill>
            </a:rPr>
            <a:t> </a:t>
          </a:r>
          <a:r>
            <a:rPr lang="en-US" cap="none" sz="1050" b="0" i="0" u="none" baseline="0">
              <a:solidFill>
                <a:srgbClr val="FF0000"/>
              </a:solidFill>
            </a:rPr>
            <a:t>A</a:t>
          </a:r>
          <a:r>
            <a:rPr lang="en-US" cap="none" sz="1050" b="0" i="0" u="none" baseline="0">
              <a:solidFill>
                <a:srgbClr val="FF0000"/>
              </a:solidFill>
            </a:rPr>
            <a:t>･</a:t>
          </a:r>
          <a:r>
            <a:rPr lang="en-US" cap="none" sz="1050" b="0" i="0" u="none" baseline="0">
              <a:solidFill>
                <a:srgbClr val="FF0000"/>
              </a:solidFill>
            </a:rPr>
            <a:t>B</a:t>
          </a:r>
          <a:r>
            <a:rPr lang="en-US" cap="none" sz="1050" b="0" i="0" u="none" baseline="0">
              <a:solidFill>
                <a:srgbClr val="FF0000"/>
              </a:solidFill>
            </a:rPr>
            <a:t>･</a:t>
          </a:r>
          <a:r>
            <a:rPr lang="en-US" cap="none" sz="1050" b="0" i="0" u="none" baseline="0">
              <a:solidFill>
                <a:srgbClr val="FF0000"/>
              </a:solidFill>
            </a:rPr>
            <a:t>C</a:t>
          </a:r>
          <a:r>
            <a:rPr lang="en-US" cap="none" sz="1050" b="0" i="0" u="none" baseline="0">
              <a:solidFill>
                <a:srgbClr val="FF0000"/>
              </a:solidFill>
            </a:rPr>
            <a:t> </a:t>
          </a:r>
          <a:r>
            <a:rPr lang="en-US" cap="none" sz="1050" b="0" i="0" u="none" baseline="0">
              <a:solidFill>
                <a:srgbClr val="FF0000"/>
              </a:solidFill>
            </a:rPr>
            <a:t>など、必要なものを印刷する。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（４）</a:t>
          </a:r>
          <a:r>
            <a:rPr lang="en-US" cap="none" sz="1050" b="0" i="0" u="none" baseline="0">
              <a:solidFill>
                <a:srgbClr val="FF0000"/>
              </a:solidFill>
            </a:rPr>
            <a:t>このファイルを閉じる</a:t>
          </a:r>
          <a:r>
            <a:rPr lang="en-US" cap="none" sz="1050" b="0" i="0" u="none" baseline="0">
              <a:solidFill>
                <a:srgbClr val="FF0000"/>
              </a:solidFill>
            </a:rPr>
            <a:t>（「</a:t>
          </a:r>
          <a:r>
            <a:rPr lang="en-US" cap="none" sz="1050" b="0" i="0" u="none" baseline="0">
              <a:solidFill>
                <a:srgbClr val="FF0000"/>
              </a:solidFill>
            </a:rPr>
            <a:t>保存しますか？」</a:t>
          </a:r>
          <a:r>
            <a:rPr lang="en-US" cap="none" sz="1050" b="0" i="0" u="none" baseline="0">
              <a:solidFill>
                <a:srgbClr val="FF0000"/>
              </a:solidFill>
            </a:rPr>
            <a:t>→</a:t>
          </a:r>
          <a:r>
            <a:rPr lang="en-US" cap="none" sz="1050" b="0" i="0" u="none" baseline="0">
              <a:solidFill>
                <a:srgbClr val="FF0000"/>
              </a:solidFill>
            </a:rPr>
            <a:t>「はい」を選択）。</a:t>
          </a:r>
          <a:r>
            <a:rPr lang="en-US" cap="none" sz="1050" b="0" i="0" u="none" baseline="0">
              <a:solidFill>
                <a:srgbClr val="FF0000"/>
              </a:solidFill>
            </a:rPr>
            <a:t>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FF0000"/>
  </sheetPr>
  <dimension ref="A1:BC202"/>
  <sheetViews>
    <sheetView tabSelected="1" view="pageBreakPreview" zoomScaleNormal="55" zoomScaleSheetLayoutView="100" zoomScalePageLayoutView="0" workbookViewId="0" topLeftCell="A1">
      <selection activeCell="D7" sqref="D7:U7"/>
    </sheetView>
  </sheetViews>
  <sheetFormatPr defaultColWidth="9.00390625" defaultRowHeight="15"/>
  <cols>
    <col min="1" max="43" width="4.7109375" style="13" customWidth="1"/>
    <col min="44" max="46" width="4.7109375" style="13" hidden="1" customWidth="1"/>
    <col min="47" max="47" width="4.7109375" style="16" hidden="1" customWidth="1"/>
    <col min="48" max="51" width="20.7109375" style="16" hidden="1" customWidth="1"/>
    <col min="52" max="53" width="20.7109375" style="13" hidden="1" customWidth="1"/>
    <col min="54" max="77" width="9.00390625" style="13" hidden="1" customWidth="1"/>
    <col min="78" max="83" width="9.00390625" style="13" customWidth="1"/>
    <col min="84" max="16384" width="9.00390625" style="13" customWidth="1"/>
  </cols>
  <sheetData>
    <row r="1" spans="1:54" ht="24" customHeight="1">
      <c r="A1" s="535" t="s">
        <v>648</v>
      </c>
      <c r="B1" s="535"/>
      <c r="C1" s="535"/>
      <c r="D1" s="535"/>
      <c r="E1" s="535"/>
      <c r="F1" s="535"/>
      <c r="G1" s="535"/>
      <c r="H1" s="535"/>
      <c r="I1" s="535"/>
      <c r="J1" s="535"/>
      <c r="L1" s="83" t="s">
        <v>39</v>
      </c>
      <c r="M1" s="546" t="str">
        <f>AV48</f>
        <v>全⽇本ジュニア/ユース/マスターズ選⼿権⼤会2019（プール）</v>
      </c>
      <c r="N1" s="546"/>
      <c r="O1" s="546"/>
      <c r="P1" s="546"/>
      <c r="Q1" s="546"/>
      <c r="R1" s="546"/>
      <c r="S1" s="546"/>
      <c r="T1" s="546"/>
      <c r="U1" s="546"/>
      <c r="V1" s="546"/>
      <c r="W1" s="546"/>
      <c r="X1" s="546"/>
      <c r="Y1" s="546"/>
      <c r="Z1" s="546"/>
      <c r="AA1" s="546"/>
      <c r="AB1" s="546"/>
      <c r="AC1" s="546"/>
      <c r="AD1" s="546"/>
      <c r="AE1" s="546"/>
      <c r="AF1" s="546"/>
      <c r="AG1" s="546"/>
      <c r="AH1" s="546"/>
      <c r="AI1" s="546"/>
      <c r="AJ1" s="546"/>
      <c r="AL1" s="549">
        <f>IF('※触らないで下さい'!$A$6="","",'※触らないで下さい'!$A$6)</f>
      </c>
      <c r="AM1" s="549"/>
      <c r="AN1" s="549"/>
      <c r="AO1" s="544"/>
      <c r="AP1" s="544"/>
      <c r="AQ1" s="544"/>
      <c r="AT1" s="118"/>
      <c r="AU1" s="102" t="s">
        <v>73</v>
      </c>
      <c r="AV1" s="102" t="s">
        <v>73</v>
      </c>
      <c r="AW1" s="102" t="s">
        <v>73</v>
      </c>
      <c r="AX1" s="102" t="s">
        <v>73</v>
      </c>
      <c r="AY1" s="102" t="s">
        <v>73</v>
      </c>
      <c r="AZ1" s="102" t="s">
        <v>73</v>
      </c>
      <c r="BA1" s="102" t="s">
        <v>73</v>
      </c>
      <c r="BB1" s="119"/>
    </row>
    <row r="2" spans="1:49" ht="27.75" customHeight="1" thickBot="1">
      <c r="A2" s="539" t="s">
        <v>348</v>
      </c>
      <c r="B2" s="539"/>
      <c r="C2" s="539"/>
      <c r="D2" s="83" t="s">
        <v>40</v>
      </c>
      <c r="E2" s="478" t="s">
        <v>247</v>
      </c>
      <c r="F2" s="478"/>
      <c r="G2" s="536">
        <f>AV54</f>
        <v>43876</v>
      </c>
      <c r="H2" s="537"/>
      <c r="I2" s="537"/>
      <c r="J2" s="538"/>
      <c r="K2" s="15"/>
      <c r="L2" s="16"/>
      <c r="M2" s="14"/>
      <c r="N2" s="17"/>
      <c r="O2" s="17"/>
      <c r="P2" s="17"/>
      <c r="Q2" s="17"/>
      <c r="AI2" s="16"/>
      <c r="AJ2" s="16"/>
      <c r="AK2" s="18"/>
      <c r="AL2" s="549"/>
      <c r="AM2" s="549"/>
      <c r="AN2" s="549"/>
      <c r="AO2" s="544"/>
      <c r="AP2" s="544"/>
      <c r="AQ2" s="544"/>
      <c r="AU2" s="58" t="s">
        <v>416</v>
      </c>
      <c r="AW2" s="103"/>
    </row>
    <row r="3" spans="1:43" ht="27.75" customHeight="1" thickBot="1" thickTop="1">
      <c r="A3" s="16"/>
      <c r="B3" s="16"/>
      <c r="C3" s="16"/>
      <c r="D3" s="16"/>
      <c r="F3" s="106"/>
      <c r="G3" s="106"/>
      <c r="H3" s="107"/>
      <c r="I3" s="108"/>
      <c r="J3" s="108"/>
      <c r="L3" s="127" t="s">
        <v>41</v>
      </c>
      <c r="M3" s="540" t="s">
        <v>245</v>
      </c>
      <c r="N3" s="540"/>
      <c r="O3" s="541"/>
      <c r="P3" s="550" t="str">
        <f>AV61</f>
        <v>2020年1月15日（水） ﾒｰﾙ送信のみ23：59まで　※同意書のみ郵送（当日消印有効）</v>
      </c>
      <c r="Q3" s="551"/>
      <c r="R3" s="551"/>
      <c r="S3" s="551"/>
      <c r="T3" s="551"/>
      <c r="U3" s="551"/>
      <c r="V3" s="551"/>
      <c r="W3" s="551"/>
      <c r="X3" s="551"/>
      <c r="Y3" s="551"/>
      <c r="Z3" s="551"/>
      <c r="AA3" s="551"/>
      <c r="AB3" s="551"/>
      <c r="AC3" s="551"/>
      <c r="AD3" s="551"/>
      <c r="AE3" s="551"/>
      <c r="AF3" s="551"/>
      <c r="AG3" s="551"/>
      <c r="AH3" s="551"/>
      <c r="AI3" s="551"/>
      <c r="AJ3" s="552"/>
      <c r="AL3" s="19"/>
      <c r="AM3" s="19"/>
      <c r="AN3" s="19"/>
      <c r="AO3" s="20"/>
      <c r="AP3" s="20"/>
      <c r="AQ3" s="20"/>
    </row>
    <row r="4" spans="1:43" ht="27.75" customHeight="1" thickTop="1">
      <c r="A4" s="20"/>
      <c r="B4" s="20"/>
      <c r="C4" s="20"/>
      <c r="D4" s="20"/>
      <c r="F4" s="43"/>
      <c r="G4" s="43"/>
      <c r="H4" s="15"/>
      <c r="L4" s="21"/>
      <c r="M4" s="21"/>
      <c r="N4" s="21"/>
      <c r="O4" s="21"/>
      <c r="P4" s="21"/>
      <c r="Q4" s="21"/>
      <c r="R4" s="21"/>
      <c r="S4" s="21"/>
      <c r="T4" s="21"/>
      <c r="U4" s="21"/>
      <c r="V4" s="21"/>
      <c r="W4" s="21"/>
      <c r="X4" s="21"/>
      <c r="Y4" s="21"/>
      <c r="Z4" s="21"/>
      <c r="AA4" s="21"/>
      <c r="AB4" s="21"/>
      <c r="AC4" s="21"/>
      <c r="AL4" s="20"/>
      <c r="AM4" s="20"/>
      <c r="AN4" s="20"/>
      <c r="AO4" s="20"/>
      <c r="AP4" s="20"/>
      <c r="AQ4" s="20"/>
    </row>
    <row r="5" spans="1:43" ht="27.75" customHeight="1">
      <c r="A5" s="40" t="s">
        <v>283</v>
      </c>
      <c r="B5" s="22"/>
      <c r="C5" s="22"/>
      <c r="D5" s="22"/>
      <c r="E5" s="22"/>
      <c r="F5" s="22"/>
      <c r="G5" s="23"/>
      <c r="H5" s="23"/>
      <c r="I5" s="24"/>
      <c r="J5" s="24"/>
      <c r="K5" s="24"/>
      <c r="L5" s="24"/>
      <c r="M5" s="24"/>
      <c r="N5" s="24"/>
      <c r="O5" s="24"/>
      <c r="P5" s="24"/>
      <c r="Q5" s="25"/>
      <c r="R5" s="25"/>
      <c r="AN5" s="547" t="s">
        <v>838</v>
      </c>
      <c r="AO5" s="547"/>
      <c r="AP5" s="547"/>
      <c r="AQ5" s="547"/>
    </row>
    <row r="6" spans="1:43" ht="27.75" customHeight="1" thickBot="1">
      <c r="A6" s="82" t="s">
        <v>37</v>
      </c>
      <c r="B6" s="26" t="s">
        <v>902</v>
      </c>
      <c r="C6" s="22"/>
      <c r="D6" s="22"/>
      <c r="E6" s="379"/>
      <c r="F6" s="379"/>
      <c r="G6" s="379"/>
      <c r="H6" s="379"/>
      <c r="I6" s="379"/>
      <c r="J6" s="379"/>
      <c r="K6" s="379"/>
      <c r="L6" s="379"/>
      <c r="M6" s="379"/>
      <c r="N6" s="379"/>
      <c r="O6" s="379"/>
      <c r="P6" s="379"/>
      <c r="Q6" s="379"/>
      <c r="R6" s="379"/>
      <c r="S6" s="379"/>
      <c r="T6" s="379"/>
      <c r="U6" s="379"/>
      <c r="W6" s="237"/>
      <c r="X6" s="238"/>
      <c r="Y6" s="239"/>
      <c r="Z6" s="239"/>
      <c r="AA6" s="239"/>
      <c r="AB6" s="239"/>
      <c r="AC6" s="239"/>
      <c r="AE6" s="82" t="s">
        <v>640</v>
      </c>
      <c r="AF6" s="414" t="s">
        <v>899</v>
      </c>
      <c r="AL6" s="39"/>
      <c r="AM6" s="82" t="s">
        <v>641</v>
      </c>
      <c r="AN6" s="548"/>
      <c r="AO6" s="548"/>
      <c r="AP6" s="548"/>
      <c r="AQ6" s="548"/>
    </row>
    <row r="7" spans="1:43" ht="27.75" customHeight="1" thickBot="1">
      <c r="A7" s="531" t="s">
        <v>901</v>
      </c>
      <c r="B7" s="532"/>
      <c r="C7" s="533"/>
      <c r="D7" s="415"/>
      <c r="E7" s="416"/>
      <c r="F7" s="416"/>
      <c r="G7" s="416"/>
      <c r="H7" s="416"/>
      <c r="I7" s="416"/>
      <c r="J7" s="416"/>
      <c r="K7" s="416"/>
      <c r="L7" s="416"/>
      <c r="M7" s="416"/>
      <c r="N7" s="416"/>
      <c r="O7" s="416"/>
      <c r="P7" s="416"/>
      <c r="Q7" s="416"/>
      <c r="R7" s="416"/>
      <c r="S7" s="416"/>
      <c r="T7" s="416"/>
      <c r="U7" s="417"/>
      <c r="V7" s="31"/>
      <c r="W7" s="240"/>
      <c r="X7" s="240"/>
      <c r="Y7" s="240"/>
      <c r="Z7" s="241"/>
      <c r="AA7" s="241"/>
      <c r="AB7" s="241"/>
      <c r="AC7" s="241"/>
      <c r="AE7" s="556" t="str">
        <f>AW64</f>
        <v>小学生</v>
      </c>
      <c r="AF7" s="557"/>
      <c r="AG7" s="558"/>
      <c r="AH7" s="553"/>
      <c r="AI7" s="554"/>
      <c r="AJ7" s="554"/>
      <c r="AK7" s="555"/>
      <c r="AL7" s="38"/>
      <c r="AM7" s="490"/>
      <c r="AN7" s="491"/>
      <c r="AO7" s="491"/>
      <c r="AP7" s="491"/>
      <c r="AQ7" s="492"/>
    </row>
    <row r="8" spans="1:38" ht="27.75" customHeight="1" thickBot="1">
      <c r="A8" s="437" t="s">
        <v>768</v>
      </c>
      <c r="B8" s="438"/>
      <c r="C8" s="439"/>
      <c r="D8" s="415"/>
      <c r="E8" s="416"/>
      <c r="F8" s="416"/>
      <c r="G8" s="416"/>
      <c r="H8" s="416"/>
      <c r="I8" s="416"/>
      <c r="J8" s="416"/>
      <c r="K8" s="416"/>
      <c r="L8" s="416"/>
      <c r="M8" s="416"/>
      <c r="N8" s="416"/>
      <c r="O8" s="416"/>
      <c r="P8" s="416"/>
      <c r="Q8" s="416"/>
      <c r="R8" s="416"/>
      <c r="S8" s="416"/>
      <c r="T8" s="416"/>
      <c r="U8" s="417"/>
      <c r="V8" s="109"/>
      <c r="W8" s="240"/>
      <c r="X8" s="240"/>
      <c r="Y8" s="240"/>
      <c r="Z8" s="241"/>
      <c r="AA8" s="241"/>
      <c r="AB8" s="241"/>
      <c r="AC8" s="241"/>
      <c r="AE8" s="428" t="str">
        <f>AW65</f>
        <v>中学生</v>
      </c>
      <c r="AF8" s="429"/>
      <c r="AG8" s="430"/>
      <c r="AH8" s="431"/>
      <c r="AI8" s="432"/>
      <c r="AJ8" s="432"/>
      <c r="AK8" s="433"/>
      <c r="AL8" s="38"/>
    </row>
    <row r="9" spans="1:37" ht="27.75" customHeight="1">
      <c r="A9" s="236"/>
      <c r="B9" s="236"/>
      <c r="C9" s="236"/>
      <c r="D9" s="269"/>
      <c r="E9" s="269"/>
      <c r="F9" s="269"/>
      <c r="G9" s="269"/>
      <c r="H9" s="269"/>
      <c r="I9" s="269"/>
      <c r="J9" s="269"/>
      <c r="K9" s="269"/>
      <c r="L9" s="269"/>
      <c r="M9" s="269"/>
      <c r="N9" s="269"/>
      <c r="O9" s="269"/>
      <c r="P9" s="269"/>
      <c r="Q9" s="269"/>
      <c r="R9" s="269"/>
      <c r="S9" s="269"/>
      <c r="T9" s="269"/>
      <c r="U9" s="269"/>
      <c r="AE9" s="428" t="str">
        <f>AW66</f>
        <v>高校生</v>
      </c>
      <c r="AF9" s="429"/>
      <c r="AG9" s="430"/>
      <c r="AH9" s="431"/>
      <c r="AI9" s="432"/>
      <c r="AJ9" s="432"/>
      <c r="AK9" s="433"/>
    </row>
    <row r="10" spans="1:37" ht="27.75" customHeight="1" thickBot="1">
      <c r="A10" s="236"/>
      <c r="B10" s="236"/>
      <c r="C10" s="236"/>
      <c r="D10" s="269"/>
      <c r="E10" s="269"/>
      <c r="F10" s="269"/>
      <c r="G10" s="269"/>
      <c r="H10" s="269"/>
      <c r="I10" s="269"/>
      <c r="J10" s="269"/>
      <c r="K10" s="269"/>
      <c r="L10" s="269"/>
      <c r="M10" s="269"/>
      <c r="N10" s="269"/>
      <c r="O10" s="269"/>
      <c r="P10" s="269"/>
      <c r="Q10" s="269"/>
      <c r="R10" s="269"/>
      <c r="S10" s="269"/>
      <c r="T10" s="269"/>
      <c r="U10" s="269"/>
      <c r="AE10" s="563" t="str">
        <f>AW67</f>
        <v>マスターズ</v>
      </c>
      <c r="AF10" s="564"/>
      <c r="AG10" s="565"/>
      <c r="AH10" s="566"/>
      <c r="AI10" s="567"/>
      <c r="AJ10" s="567"/>
      <c r="AK10" s="568"/>
    </row>
    <row r="11" ht="27.75" customHeight="1"/>
    <row r="12" spans="1:55" s="24" customFormat="1" ht="27.75" customHeight="1" thickBot="1">
      <c r="A12" s="82" t="s">
        <v>565</v>
      </c>
      <c r="B12" s="26" t="s">
        <v>823</v>
      </c>
      <c r="C12" s="20"/>
      <c r="D12" s="20"/>
      <c r="E12" s="20"/>
      <c r="F12" s="306"/>
      <c r="G12" s="306"/>
      <c r="H12" s="306"/>
      <c r="I12" s="306"/>
      <c r="J12" s="306"/>
      <c r="K12" s="306"/>
      <c r="L12" s="306"/>
      <c r="M12" s="306"/>
      <c r="N12" s="306"/>
      <c r="O12" s="306"/>
      <c r="P12" s="306"/>
      <c r="Q12" s="306"/>
      <c r="R12" s="306"/>
      <c r="S12" s="306"/>
      <c r="T12" s="306"/>
      <c r="U12" s="306"/>
      <c r="V12" s="25"/>
      <c r="W12" s="82" t="s">
        <v>642</v>
      </c>
      <c r="X12" s="26" t="s">
        <v>72</v>
      </c>
      <c r="Y12" s="25"/>
      <c r="Z12" s="25"/>
      <c r="AA12" s="25"/>
      <c r="AB12" s="25"/>
      <c r="AC12" s="545" t="s">
        <v>824</v>
      </c>
      <c r="AD12" s="545"/>
      <c r="AE12" s="545"/>
      <c r="AF12" s="545"/>
      <c r="AG12" s="545"/>
      <c r="AH12" s="545"/>
      <c r="AI12" s="545"/>
      <c r="AJ12" s="545"/>
      <c r="AK12" s="545"/>
      <c r="AL12" s="545"/>
      <c r="AM12" s="545"/>
      <c r="AN12" s="545"/>
      <c r="AO12" s="545"/>
      <c r="AP12" s="545"/>
      <c r="AQ12" s="545"/>
      <c r="BC12" s="13"/>
    </row>
    <row r="13" spans="1:51" ht="27.75" customHeight="1">
      <c r="A13" s="449" t="s">
        <v>569</v>
      </c>
      <c r="B13" s="450"/>
      <c r="C13" s="487"/>
      <c r="D13" s="488"/>
      <c r="E13" s="488"/>
      <c r="F13" s="489"/>
      <c r="G13" s="451"/>
      <c r="H13" s="452"/>
      <c r="I13" s="452"/>
      <c r="J13" s="452"/>
      <c r="K13" s="452"/>
      <c r="L13" s="452"/>
      <c r="M13" s="452"/>
      <c r="N13" s="452"/>
      <c r="O13" s="452"/>
      <c r="P13" s="452"/>
      <c r="Q13" s="452"/>
      <c r="R13" s="452"/>
      <c r="S13" s="452"/>
      <c r="T13" s="452"/>
      <c r="U13" s="453"/>
      <c r="W13" s="447" t="s">
        <v>350</v>
      </c>
      <c r="X13" s="448"/>
      <c r="Y13" s="418"/>
      <c r="Z13" s="419"/>
      <c r="AA13" s="421"/>
      <c r="AB13" s="418"/>
      <c r="AC13" s="419"/>
      <c r="AD13" s="420"/>
      <c r="AE13" s="426" t="s">
        <v>347</v>
      </c>
      <c r="AF13" s="427"/>
      <c r="AG13" s="418"/>
      <c r="AH13" s="419"/>
      <c r="AI13" s="419"/>
      <c r="AJ13" s="421"/>
      <c r="AK13" s="418"/>
      <c r="AL13" s="419"/>
      <c r="AM13" s="419"/>
      <c r="AN13" s="420"/>
      <c r="AO13" s="485" t="s">
        <v>15</v>
      </c>
      <c r="AP13" s="486"/>
      <c r="AQ13" s="245"/>
      <c r="AU13" s="13"/>
      <c r="AV13" s="13"/>
      <c r="AW13" s="13"/>
      <c r="AX13" s="13"/>
      <c r="AY13" s="13"/>
    </row>
    <row r="14" spans="1:55" s="24" customFormat="1" ht="27.75" customHeight="1">
      <c r="A14" s="454" t="s">
        <v>350</v>
      </c>
      <c r="B14" s="455"/>
      <c r="C14" s="443"/>
      <c r="D14" s="444"/>
      <c r="E14" s="445"/>
      <c r="F14" s="443"/>
      <c r="G14" s="444"/>
      <c r="H14" s="446"/>
      <c r="I14" s="542" t="s">
        <v>347</v>
      </c>
      <c r="J14" s="543"/>
      <c r="K14" s="443"/>
      <c r="L14" s="444"/>
      <c r="M14" s="444"/>
      <c r="N14" s="445"/>
      <c r="O14" s="443"/>
      <c r="P14" s="444"/>
      <c r="Q14" s="444"/>
      <c r="R14" s="446"/>
      <c r="S14" s="466" t="s">
        <v>15</v>
      </c>
      <c r="T14" s="455"/>
      <c r="U14" s="303"/>
      <c r="V14" s="25"/>
      <c r="W14" s="456" t="s">
        <v>16</v>
      </c>
      <c r="X14" s="455"/>
      <c r="Y14" s="27" t="s">
        <v>3</v>
      </c>
      <c r="Z14" s="441"/>
      <c r="AA14" s="441"/>
      <c r="AB14" s="483"/>
      <c r="AC14" s="440"/>
      <c r="AD14" s="441"/>
      <c r="AE14" s="441"/>
      <c r="AF14" s="441"/>
      <c r="AG14" s="441"/>
      <c r="AH14" s="441"/>
      <c r="AI14" s="441"/>
      <c r="AJ14" s="441"/>
      <c r="AK14" s="441"/>
      <c r="AL14" s="441"/>
      <c r="AM14" s="441"/>
      <c r="AN14" s="441"/>
      <c r="AO14" s="441"/>
      <c r="AP14" s="441"/>
      <c r="AQ14" s="442"/>
      <c r="BC14" s="13"/>
    </row>
    <row r="15" spans="1:55" s="24" customFormat="1" ht="27.75" customHeight="1" thickBot="1">
      <c r="A15" s="456" t="s">
        <v>16</v>
      </c>
      <c r="B15" s="455"/>
      <c r="C15" s="27" t="s">
        <v>3</v>
      </c>
      <c r="D15" s="444"/>
      <c r="E15" s="444"/>
      <c r="F15" s="445"/>
      <c r="G15" s="443"/>
      <c r="H15" s="444"/>
      <c r="I15" s="444"/>
      <c r="J15" s="444"/>
      <c r="K15" s="444"/>
      <c r="L15" s="444"/>
      <c r="M15" s="444"/>
      <c r="N15" s="444"/>
      <c r="O15" s="444"/>
      <c r="P15" s="444"/>
      <c r="Q15" s="444"/>
      <c r="R15" s="444"/>
      <c r="S15" s="444"/>
      <c r="T15" s="444"/>
      <c r="U15" s="482"/>
      <c r="V15" s="25"/>
      <c r="W15" s="484" t="s">
        <v>17</v>
      </c>
      <c r="X15" s="424"/>
      <c r="Y15" s="422"/>
      <c r="Z15" s="422"/>
      <c r="AA15" s="422"/>
      <c r="AB15" s="422"/>
      <c r="AC15" s="423" t="s">
        <v>18</v>
      </c>
      <c r="AD15" s="424"/>
      <c r="AE15" s="479"/>
      <c r="AF15" s="480"/>
      <c r="AG15" s="480"/>
      <c r="AH15" s="480"/>
      <c r="AI15" s="480"/>
      <c r="AJ15" s="480"/>
      <c r="AK15" s="480"/>
      <c r="AL15" s="480"/>
      <c r="AM15" s="480"/>
      <c r="AN15" s="480"/>
      <c r="AO15" s="480"/>
      <c r="AP15" s="480"/>
      <c r="AQ15" s="481"/>
      <c r="BC15" s="13"/>
    </row>
    <row r="16" spans="1:55" s="24" customFormat="1" ht="27.75" customHeight="1" thickBot="1">
      <c r="A16" s="484" t="s">
        <v>17</v>
      </c>
      <c r="B16" s="424"/>
      <c r="C16" s="422"/>
      <c r="D16" s="422"/>
      <c r="E16" s="422"/>
      <c r="F16" s="422"/>
      <c r="G16" s="423" t="s">
        <v>18</v>
      </c>
      <c r="H16" s="424"/>
      <c r="I16" s="463"/>
      <c r="J16" s="422"/>
      <c r="K16" s="422"/>
      <c r="L16" s="422"/>
      <c r="M16" s="422"/>
      <c r="N16" s="422"/>
      <c r="O16" s="422"/>
      <c r="P16" s="422"/>
      <c r="Q16" s="422"/>
      <c r="R16" s="422"/>
      <c r="S16" s="422"/>
      <c r="T16" s="422"/>
      <c r="U16" s="464"/>
      <c r="V16" s="25"/>
      <c r="W16" s="316" t="s">
        <v>825</v>
      </c>
      <c r="X16" s="315"/>
      <c r="Y16" s="315"/>
      <c r="Z16" s="315"/>
      <c r="AA16" s="315"/>
      <c r="AB16" s="315"/>
      <c r="AC16" s="315"/>
      <c r="AD16" s="315"/>
      <c r="AE16" s="315"/>
      <c r="AF16" s="315"/>
      <c r="AG16" s="315"/>
      <c r="AH16" s="315"/>
      <c r="AI16" s="315"/>
      <c r="AJ16" s="315"/>
      <c r="AK16" s="315"/>
      <c r="AL16" s="315"/>
      <c r="AM16" s="315"/>
      <c r="AN16" s="315"/>
      <c r="AO16" s="314"/>
      <c r="AP16" s="314"/>
      <c r="AQ16" s="314"/>
      <c r="BC16" s="13"/>
    </row>
    <row r="17" spans="47:51" ht="27.75" customHeight="1">
      <c r="AU17" s="13"/>
      <c r="AV17" s="13"/>
      <c r="AW17" s="13"/>
      <c r="AX17" s="13"/>
      <c r="AY17" s="13"/>
    </row>
    <row r="18" spans="1:51" s="239" customFormat="1" ht="27.75" customHeight="1" hidden="1">
      <c r="A18" s="310"/>
      <c r="B18" s="311"/>
      <c r="C18" s="31"/>
      <c r="D18" s="31"/>
      <c r="E18" s="31"/>
      <c r="G18" s="209"/>
      <c r="H18" s="312"/>
      <c r="I18" s="312"/>
      <c r="J18" s="312"/>
      <c r="K18" s="312"/>
      <c r="L18" s="312"/>
      <c r="M18" s="312"/>
      <c r="N18" s="313"/>
      <c r="O18" s="312"/>
      <c r="P18" s="312"/>
      <c r="Q18" s="312"/>
      <c r="R18" s="312"/>
      <c r="S18" s="312"/>
      <c r="T18" s="312"/>
      <c r="U18" s="312"/>
      <c r="V18" s="312"/>
      <c r="W18" s="310"/>
      <c r="X18" s="311"/>
      <c r="Y18" s="312"/>
      <c r="Z18" s="312"/>
      <c r="AA18" s="312"/>
      <c r="AB18" s="312"/>
      <c r="AC18" s="209"/>
      <c r="AD18" s="31"/>
      <c r="AE18" s="209"/>
      <c r="AG18" s="312"/>
      <c r="AH18" s="312"/>
      <c r="AI18" s="312"/>
      <c r="AJ18" s="312"/>
      <c r="AK18" s="312"/>
      <c r="AL18" s="312"/>
      <c r="AM18" s="312"/>
      <c r="AN18" s="312"/>
      <c r="AO18" s="312"/>
      <c r="AP18" s="312"/>
      <c r="AQ18" s="312"/>
      <c r="AU18" s="240"/>
      <c r="AV18" s="240"/>
      <c r="AW18" s="240"/>
      <c r="AX18" s="240"/>
      <c r="AY18" s="240"/>
    </row>
    <row r="19" spans="1:51" s="239" customFormat="1" ht="27.75" customHeight="1" hidden="1">
      <c r="A19" s="236"/>
      <c r="B19" s="31"/>
      <c r="C19" s="374"/>
      <c r="D19" s="374"/>
      <c r="E19" s="374"/>
      <c r="F19" s="374"/>
      <c r="G19" s="374"/>
      <c r="H19" s="374"/>
      <c r="I19" s="307"/>
      <c r="J19" s="308"/>
      <c r="K19" s="374"/>
      <c r="L19" s="374"/>
      <c r="M19" s="374"/>
      <c r="N19" s="374"/>
      <c r="O19" s="374"/>
      <c r="P19" s="374"/>
      <c r="Q19" s="374"/>
      <c r="R19" s="374"/>
      <c r="S19" s="31"/>
      <c r="T19" s="31"/>
      <c r="U19" s="309"/>
      <c r="V19" s="312"/>
      <c r="W19" s="236"/>
      <c r="X19" s="31"/>
      <c r="Y19" s="374"/>
      <c r="Z19" s="374"/>
      <c r="AA19" s="374"/>
      <c r="AB19" s="374"/>
      <c r="AC19" s="374"/>
      <c r="AD19" s="374"/>
      <c r="AE19" s="307"/>
      <c r="AF19" s="308"/>
      <c r="AG19" s="374"/>
      <c r="AH19" s="374"/>
      <c r="AI19" s="374"/>
      <c r="AJ19" s="374"/>
      <c r="AK19" s="374"/>
      <c r="AL19" s="374"/>
      <c r="AM19" s="374"/>
      <c r="AN19" s="374"/>
      <c r="AO19" s="31"/>
      <c r="AP19" s="31"/>
      <c r="AQ19" s="309"/>
      <c r="AU19" s="240"/>
      <c r="AV19" s="240"/>
      <c r="AW19" s="240"/>
      <c r="AX19" s="240"/>
      <c r="AY19" s="240"/>
    </row>
    <row r="20" spans="1:51" s="239" customFormat="1" ht="27.75" customHeight="1" hidden="1">
      <c r="A20" s="31"/>
      <c r="B20" s="31"/>
      <c r="C20" s="244"/>
      <c r="D20" s="374"/>
      <c r="E20" s="374"/>
      <c r="F20" s="374"/>
      <c r="G20" s="374"/>
      <c r="H20" s="374"/>
      <c r="I20" s="374"/>
      <c r="J20" s="374"/>
      <c r="K20" s="374"/>
      <c r="L20" s="374"/>
      <c r="M20" s="374"/>
      <c r="N20" s="374"/>
      <c r="O20" s="374"/>
      <c r="P20" s="374"/>
      <c r="Q20" s="374"/>
      <c r="R20" s="374"/>
      <c r="S20" s="374"/>
      <c r="T20" s="374"/>
      <c r="U20" s="374"/>
      <c r="V20" s="312"/>
      <c r="W20" s="31"/>
      <c r="X20" s="31"/>
      <c r="Y20" s="244"/>
      <c r="Z20" s="374"/>
      <c r="AA20" s="374"/>
      <c r="AB20" s="374"/>
      <c r="AC20" s="374"/>
      <c r="AD20" s="374"/>
      <c r="AE20" s="374"/>
      <c r="AF20" s="374"/>
      <c r="AG20" s="374"/>
      <c r="AH20" s="374"/>
      <c r="AI20" s="374"/>
      <c r="AJ20" s="374"/>
      <c r="AK20" s="374"/>
      <c r="AL20" s="374"/>
      <c r="AM20" s="374"/>
      <c r="AN20" s="374"/>
      <c r="AO20" s="374"/>
      <c r="AP20" s="374"/>
      <c r="AQ20" s="374"/>
      <c r="AU20" s="240"/>
      <c r="AV20" s="240"/>
      <c r="AW20" s="240"/>
      <c r="AX20" s="240"/>
      <c r="AY20" s="240"/>
    </row>
    <row r="21" spans="1:51" s="239" customFormat="1" ht="27.75" customHeight="1" hidden="1">
      <c r="A21" s="31"/>
      <c r="B21" s="31"/>
      <c r="C21" s="375"/>
      <c r="D21" s="375"/>
      <c r="E21" s="375"/>
      <c r="F21" s="375"/>
      <c r="G21" s="31"/>
      <c r="H21" s="31"/>
      <c r="I21" s="376"/>
      <c r="J21" s="375"/>
      <c r="K21" s="375"/>
      <c r="L21" s="375"/>
      <c r="M21" s="375"/>
      <c r="N21" s="375"/>
      <c r="O21" s="375"/>
      <c r="P21" s="375"/>
      <c r="Q21" s="375"/>
      <c r="R21" s="375"/>
      <c r="S21" s="375"/>
      <c r="T21" s="375"/>
      <c r="U21" s="375"/>
      <c r="V21" s="312"/>
      <c r="W21" s="31"/>
      <c r="X21" s="31"/>
      <c r="Y21" s="375"/>
      <c r="Z21" s="375"/>
      <c r="AA21" s="375"/>
      <c r="AB21" s="375"/>
      <c r="AC21" s="31"/>
      <c r="AD21" s="31"/>
      <c r="AE21" s="377"/>
      <c r="AF21" s="374"/>
      <c r="AG21" s="374"/>
      <c r="AH21" s="374"/>
      <c r="AI21" s="374"/>
      <c r="AJ21" s="374"/>
      <c r="AK21" s="374"/>
      <c r="AL21" s="374"/>
      <c r="AM21" s="374"/>
      <c r="AN21" s="374"/>
      <c r="AO21" s="374"/>
      <c r="AP21" s="374"/>
      <c r="AQ21" s="374"/>
      <c r="AU21" s="240"/>
      <c r="AV21" s="240"/>
      <c r="AW21" s="240"/>
      <c r="AX21" s="240"/>
      <c r="AY21" s="240"/>
    </row>
    <row r="22" ht="27.75" customHeight="1" hidden="1"/>
    <row r="23" spans="1:55" s="24" customFormat="1" ht="27.75" customHeight="1">
      <c r="A23" s="41" t="s">
        <v>769</v>
      </c>
      <c r="Q23" s="25"/>
      <c r="R23" s="25"/>
      <c r="S23" s="25"/>
      <c r="T23" s="25"/>
      <c r="U23" s="25"/>
      <c r="V23" s="25"/>
      <c r="W23" s="25"/>
      <c r="X23" s="25"/>
      <c r="Y23" s="25"/>
      <c r="Z23" s="25"/>
      <c r="AA23" s="25"/>
      <c r="AB23" s="25"/>
      <c r="AC23" s="25"/>
      <c r="AD23" s="25"/>
      <c r="AE23" s="25"/>
      <c r="AF23" s="25"/>
      <c r="AG23" s="25"/>
      <c r="AH23" s="25"/>
      <c r="BC23" s="13"/>
    </row>
    <row r="24" spans="1:41" s="24" customFormat="1" ht="27.75" customHeight="1">
      <c r="A24" s="82" t="s">
        <v>42</v>
      </c>
      <c r="B24" s="26" t="s">
        <v>196</v>
      </c>
      <c r="F24" s="39"/>
      <c r="G24" s="39" t="s">
        <v>270</v>
      </c>
      <c r="R24" s="534" t="s">
        <v>770</v>
      </c>
      <c r="S24" s="534"/>
      <c r="T24" s="425" t="s">
        <v>194</v>
      </c>
      <c r="U24" s="425"/>
      <c r="V24" s="425" t="s">
        <v>195</v>
      </c>
      <c r="W24" s="425"/>
      <c r="Z24" s="534" t="s">
        <v>864</v>
      </c>
      <c r="AA24" s="534"/>
      <c r="AB24" s="425" t="s">
        <v>194</v>
      </c>
      <c r="AC24" s="425"/>
      <c r="AD24" s="425" t="s">
        <v>195</v>
      </c>
      <c r="AE24" s="425"/>
      <c r="AF24" s="39"/>
      <c r="AH24" s="534" t="s">
        <v>865</v>
      </c>
      <c r="AI24" s="534"/>
      <c r="AJ24" s="20"/>
      <c r="AK24" s="20"/>
      <c r="AL24" s="519"/>
      <c r="AM24" s="519"/>
      <c r="AN24" s="25"/>
      <c r="AO24" s="25"/>
    </row>
    <row r="25" spans="1:41" s="24" customFormat="1" ht="27.75" customHeight="1">
      <c r="A25" s="78" t="s">
        <v>29</v>
      </c>
      <c r="B25" s="474" t="str">
        <f aca="true" t="shared" si="0" ref="B25:B30">IF(AW69="","",AW69)</f>
        <v>小学生</v>
      </c>
      <c r="C25" s="474"/>
      <c r="D25" s="475">
        <f>IF(AX69="","",AX69)</f>
        <v>3000</v>
      </c>
      <c r="E25" s="475"/>
      <c r="F25" s="28" t="s">
        <v>5</v>
      </c>
      <c r="G25" s="476">
        <f>IF($B25="","",T25+V25)</f>
        <v>0</v>
      </c>
      <c r="H25" s="477"/>
      <c r="I25" s="496" t="str">
        <f>IF($B25="","","人")</f>
        <v>人</v>
      </c>
      <c r="J25" s="496"/>
      <c r="K25" s="28" t="s">
        <v>6</v>
      </c>
      <c r="L25" s="493">
        <f aca="true" t="shared" si="1" ref="L25:L30">IF($B25="","",D25*G25)</f>
        <v>0</v>
      </c>
      <c r="M25" s="494"/>
      <c r="N25" s="494"/>
      <c r="O25" s="495"/>
      <c r="R25" s="465" t="str">
        <f>$B25</f>
        <v>小学生</v>
      </c>
      <c r="S25" s="466"/>
      <c r="T25" s="467">
        <f>'個人種目・男子(様式B-3)'!AZ63</f>
        <v>0</v>
      </c>
      <c r="U25" s="467"/>
      <c r="V25" s="467">
        <f>'個人種目・女子(様式B-4)'!AZ64</f>
        <v>0</v>
      </c>
      <c r="W25" s="467"/>
      <c r="Z25" s="381"/>
      <c r="AA25" s="382"/>
      <c r="AB25" s="467">
        <f>'個人種目・男子(様式B-3)'!BX61</f>
        <v>0</v>
      </c>
      <c r="AC25" s="467"/>
      <c r="AD25" s="467">
        <f>'個人種目・女子(様式B-4)'!BX61</f>
        <v>0</v>
      </c>
      <c r="AE25" s="467"/>
      <c r="AH25" s="381"/>
      <c r="AI25" s="20"/>
      <c r="AJ25" s="467">
        <f>'チーム・特別種目(様式C-2)'!AG45</f>
        <v>0</v>
      </c>
      <c r="AK25" s="467"/>
      <c r="AL25" s="562"/>
      <c r="AM25" s="562"/>
      <c r="AN25" s="25"/>
      <c r="AO25" s="25"/>
    </row>
    <row r="26" spans="1:41" s="24" customFormat="1" ht="27.75" customHeight="1">
      <c r="A26" s="78" t="s">
        <v>30</v>
      </c>
      <c r="B26" s="462" t="str">
        <f t="shared" si="0"/>
        <v>中学生</v>
      </c>
      <c r="C26" s="462"/>
      <c r="D26" s="475">
        <f>IF(AX70="","",AX70)</f>
        <v>4000</v>
      </c>
      <c r="E26" s="475"/>
      <c r="F26" s="28" t="s">
        <v>5</v>
      </c>
      <c r="G26" s="476">
        <f>IF($B26="","",T26+V26)</f>
        <v>0</v>
      </c>
      <c r="H26" s="477"/>
      <c r="I26" s="496" t="str">
        <f>IF($B26="","","人")</f>
        <v>人</v>
      </c>
      <c r="J26" s="496"/>
      <c r="K26" s="28" t="s">
        <v>6</v>
      </c>
      <c r="L26" s="493">
        <f t="shared" si="1"/>
        <v>0</v>
      </c>
      <c r="M26" s="494"/>
      <c r="N26" s="494"/>
      <c r="O26" s="495"/>
      <c r="R26" s="465" t="str">
        <f>$B26</f>
        <v>中学生</v>
      </c>
      <c r="S26" s="466"/>
      <c r="T26" s="467">
        <f>'個人種目・男子(様式B-3)'!AZ64</f>
        <v>0</v>
      </c>
      <c r="U26" s="467"/>
      <c r="V26" s="467">
        <f>'個人種目・女子(様式B-4)'!AZ65</f>
        <v>0</v>
      </c>
      <c r="W26" s="467"/>
      <c r="Z26" s="381"/>
      <c r="AA26" s="20"/>
      <c r="AB26" s="380"/>
      <c r="AC26" s="380"/>
      <c r="AD26" s="380"/>
      <c r="AE26" s="380"/>
      <c r="AF26" s="20"/>
      <c r="AG26" s="20"/>
      <c r="AH26" s="20"/>
      <c r="AI26" s="20"/>
      <c r="AJ26" s="20"/>
      <c r="AK26" s="20"/>
      <c r="AL26" s="25"/>
      <c r="AM26" s="25"/>
      <c r="AN26" s="25"/>
      <c r="AO26" s="25"/>
    </row>
    <row r="27" spans="1:41" s="24" customFormat="1" ht="27.75" customHeight="1">
      <c r="A27" s="78" t="s">
        <v>58</v>
      </c>
      <c r="B27" s="462" t="str">
        <f t="shared" si="0"/>
        <v>高校生</v>
      </c>
      <c r="C27" s="462"/>
      <c r="D27" s="475">
        <f>IF(AX71="","",AX71)</f>
        <v>5000</v>
      </c>
      <c r="E27" s="475"/>
      <c r="F27" s="28" t="s">
        <v>5</v>
      </c>
      <c r="G27" s="476">
        <f>IF($B27="","",T27+V27)</f>
        <v>0</v>
      </c>
      <c r="H27" s="477"/>
      <c r="I27" s="496" t="str">
        <f>IF($B27="","","人")</f>
        <v>人</v>
      </c>
      <c r="J27" s="496"/>
      <c r="K27" s="28" t="s">
        <v>6</v>
      </c>
      <c r="L27" s="493">
        <f t="shared" si="1"/>
        <v>0</v>
      </c>
      <c r="M27" s="494"/>
      <c r="N27" s="494"/>
      <c r="O27" s="495"/>
      <c r="R27" s="465" t="str">
        <f>$B27</f>
        <v>高校生</v>
      </c>
      <c r="S27" s="466"/>
      <c r="T27" s="467">
        <f>'個人種目・男子(様式B-3)'!AZ65</f>
        <v>0</v>
      </c>
      <c r="U27" s="467"/>
      <c r="V27" s="467">
        <f>'個人種目・女子(様式B-4)'!AZ66</f>
        <v>0</v>
      </c>
      <c r="W27" s="467"/>
      <c r="Z27" s="20"/>
      <c r="AA27" s="20"/>
      <c r="AB27" s="20"/>
      <c r="AC27" s="20"/>
      <c r="AD27" s="20"/>
      <c r="AE27" s="20"/>
      <c r="AF27" s="20"/>
      <c r="AG27" s="20"/>
      <c r="AH27" s="20"/>
      <c r="AI27" s="20"/>
      <c r="AJ27" s="20"/>
      <c r="AK27" s="20"/>
      <c r="AL27" s="30"/>
      <c r="AM27" s="30"/>
      <c r="AN27" s="25"/>
      <c r="AO27" s="25"/>
    </row>
    <row r="28" spans="1:41" s="24" customFormat="1" ht="27.75" customHeight="1">
      <c r="A28" s="78" t="s">
        <v>253</v>
      </c>
      <c r="B28" s="462" t="str">
        <f t="shared" si="0"/>
        <v>マスターズ</v>
      </c>
      <c r="C28" s="462"/>
      <c r="D28" s="475">
        <f>IF(AX72="","",AX72)</f>
        <v>5000</v>
      </c>
      <c r="E28" s="475"/>
      <c r="F28" s="28" t="s">
        <v>5</v>
      </c>
      <c r="G28" s="476">
        <f>IF($B28="","",T28+V28)</f>
        <v>0</v>
      </c>
      <c r="H28" s="477"/>
      <c r="I28" s="496" t="str">
        <f>IF($B28="","","人")</f>
        <v>人</v>
      </c>
      <c r="J28" s="496"/>
      <c r="K28" s="28"/>
      <c r="L28" s="493">
        <f t="shared" si="1"/>
        <v>0</v>
      </c>
      <c r="M28" s="494"/>
      <c r="N28" s="494"/>
      <c r="O28" s="495"/>
      <c r="R28" s="560" t="str">
        <f>$B28</f>
        <v>マスターズ</v>
      </c>
      <c r="S28" s="561"/>
      <c r="T28" s="467">
        <f>'個人種目・男子(様式B-3)'!AZ66</f>
        <v>0</v>
      </c>
      <c r="U28" s="467"/>
      <c r="V28" s="467">
        <f>'個人種目・女子(様式B-4)'!AZ67</f>
        <v>0</v>
      </c>
      <c r="W28" s="467"/>
      <c r="Z28" s="20"/>
      <c r="AA28" s="20"/>
      <c r="AB28" s="20"/>
      <c r="AC28" s="20"/>
      <c r="AD28" s="20"/>
      <c r="AE28" s="20"/>
      <c r="AF28" s="20"/>
      <c r="AG28" s="20"/>
      <c r="AH28" s="20"/>
      <c r="AI28" s="20"/>
      <c r="AJ28" s="20"/>
      <c r="AK28" s="20"/>
      <c r="AL28" s="30"/>
      <c r="AM28" s="30"/>
      <c r="AN28" s="25"/>
      <c r="AO28" s="25"/>
    </row>
    <row r="29" spans="1:41" s="24" customFormat="1" ht="27.75" customHeight="1">
      <c r="A29" s="78" t="s">
        <v>254</v>
      </c>
      <c r="B29" s="462" t="str">
        <f t="shared" si="0"/>
        <v>個人種目追加</v>
      </c>
      <c r="C29" s="462"/>
      <c r="D29" s="475">
        <f>IF(AX73="","",AX73)</f>
        <v>1000</v>
      </c>
      <c r="E29" s="475"/>
      <c r="F29" s="28" t="s">
        <v>5</v>
      </c>
      <c r="G29" s="476">
        <f>IF($B29="","",AB25+AD25)</f>
        <v>0</v>
      </c>
      <c r="H29" s="477"/>
      <c r="I29" s="496" t="str">
        <f>IF($B29="","","種目")</f>
        <v>種目</v>
      </c>
      <c r="J29" s="496"/>
      <c r="K29" s="28"/>
      <c r="L29" s="493">
        <f t="shared" si="1"/>
        <v>0</v>
      </c>
      <c r="M29" s="494"/>
      <c r="N29" s="494"/>
      <c r="O29" s="495"/>
      <c r="R29" s="512"/>
      <c r="S29" s="513"/>
      <c r="T29" s="514"/>
      <c r="U29" s="514"/>
      <c r="V29" s="514"/>
      <c r="W29" s="514"/>
      <c r="Z29" s="20"/>
      <c r="AA29" s="20"/>
      <c r="AB29" s="20"/>
      <c r="AC29" s="20"/>
      <c r="AD29" s="20"/>
      <c r="AE29" s="20"/>
      <c r="AF29" s="20"/>
      <c r="AG29" s="20"/>
      <c r="AH29" s="20"/>
      <c r="AI29" s="20"/>
      <c r="AJ29" s="20"/>
      <c r="AK29" s="20"/>
      <c r="AL29" s="30"/>
      <c r="AM29" s="30"/>
      <c r="AN29" s="25"/>
      <c r="AO29" s="25"/>
    </row>
    <row r="30" spans="1:41" s="24" customFormat="1" ht="27.75" customHeight="1" thickBot="1">
      <c r="A30" s="78" t="s">
        <v>253</v>
      </c>
      <c r="B30" s="462" t="str">
        <f t="shared" si="0"/>
        <v>チーム種目</v>
      </c>
      <c r="C30" s="462"/>
      <c r="D30" s="475">
        <f>IF(AX73="","",AX73)</f>
        <v>1000</v>
      </c>
      <c r="E30" s="475"/>
      <c r="F30" s="28" t="s">
        <v>5</v>
      </c>
      <c r="G30" s="476">
        <f>'チーム・特別種目(様式C-2)'!AG45</f>
        <v>0</v>
      </c>
      <c r="H30" s="477"/>
      <c r="I30" s="496" t="str">
        <f>IF($B30="","","種目")</f>
        <v>種目</v>
      </c>
      <c r="J30" s="496"/>
      <c r="K30" s="28" t="s">
        <v>6</v>
      </c>
      <c r="L30" s="515">
        <f t="shared" si="1"/>
        <v>0</v>
      </c>
      <c r="M30" s="516"/>
      <c r="N30" s="516"/>
      <c r="O30" s="517"/>
      <c r="P30" s="29"/>
      <c r="Q30" s="25"/>
      <c r="R30" s="512"/>
      <c r="S30" s="513"/>
      <c r="T30" s="514"/>
      <c r="U30" s="514"/>
      <c r="V30" s="514"/>
      <c r="W30" s="514"/>
      <c r="X30" s="25"/>
      <c r="Y30" s="25"/>
      <c r="AB30" s="25"/>
      <c r="AC30" s="25"/>
      <c r="AD30" s="25"/>
      <c r="AE30" s="25"/>
      <c r="AF30" s="25"/>
      <c r="AH30" s="25"/>
      <c r="AL30" s="25"/>
      <c r="AM30" s="25"/>
      <c r="AN30" s="25"/>
      <c r="AO30" s="25"/>
    </row>
    <row r="31" spans="1:34" s="24" customFormat="1" ht="27.75" customHeight="1" thickTop="1">
      <c r="A31" s="20"/>
      <c r="B31" s="20"/>
      <c r="C31" s="20"/>
      <c r="D31" s="37"/>
      <c r="E31" s="37"/>
      <c r="F31" s="30"/>
      <c r="G31" s="20"/>
      <c r="H31" s="20"/>
      <c r="I31" s="520" t="s">
        <v>4</v>
      </c>
      <c r="J31" s="520"/>
      <c r="K31" s="520"/>
      <c r="L31" s="521">
        <f>SUM(L25:O30)</f>
        <v>0</v>
      </c>
      <c r="M31" s="522"/>
      <c r="N31" s="522"/>
      <c r="O31" s="523"/>
      <c r="P31" s="29"/>
      <c r="Q31" s="25"/>
      <c r="R31" s="518" t="s">
        <v>345</v>
      </c>
      <c r="S31" s="519"/>
      <c r="T31" s="509">
        <f>SUM(T25:U28)+SUM(V25:W28)</f>
        <v>0</v>
      </c>
      <c r="U31" s="510"/>
      <c r="V31" s="510"/>
      <c r="W31" s="511"/>
      <c r="X31" s="30" t="s">
        <v>76</v>
      </c>
      <c r="Y31" s="25"/>
      <c r="AD31" s="25"/>
      <c r="AE31" s="25"/>
      <c r="AF31" s="25"/>
      <c r="AG31" s="25"/>
      <c r="AH31" s="25"/>
    </row>
    <row r="32" spans="1:25" s="24" customFormat="1" ht="27.75" customHeight="1">
      <c r="A32" s="20"/>
      <c r="B32" s="20"/>
      <c r="C32" s="20"/>
      <c r="D32" s="20"/>
      <c r="E32" s="20"/>
      <c r="F32" s="20"/>
      <c r="G32" s="20"/>
      <c r="H32" s="20"/>
      <c r="I32" s="20"/>
      <c r="J32" s="20"/>
      <c r="K32" s="25"/>
      <c r="L32" s="31"/>
      <c r="M32" s="31"/>
      <c r="N32" s="31"/>
      <c r="O32" s="31"/>
      <c r="P32" s="29"/>
      <c r="Q32" s="25"/>
      <c r="R32" s="25"/>
      <c r="S32" s="25"/>
      <c r="T32" s="25"/>
      <c r="U32" s="25"/>
      <c r="V32" s="25"/>
      <c r="W32" s="25"/>
      <c r="X32" s="25"/>
      <c r="Y32" s="25"/>
    </row>
    <row r="33" spans="1:34" s="24" customFormat="1" ht="27.75" customHeight="1">
      <c r="A33" s="41" t="s">
        <v>771</v>
      </c>
      <c r="B33" s="20"/>
      <c r="C33" s="20"/>
      <c r="D33" s="20"/>
      <c r="E33" s="20"/>
      <c r="F33" s="20"/>
      <c r="G33" s="20"/>
      <c r="H33" s="20"/>
      <c r="I33" s="25"/>
      <c r="J33" s="25"/>
      <c r="K33" s="25"/>
      <c r="L33" s="31"/>
      <c r="M33" s="31"/>
      <c r="N33" s="31"/>
      <c r="O33" s="29"/>
      <c r="P33" s="29"/>
      <c r="Q33" s="25"/>
      <c r="R33" s="25"/>
      <c r="S33" s="25"/>
      <c r="T33" s="25"/>
      <c r="U33" s="25"/>
      <c r="V33" s="25"/>
      <c r="W33" s="25"/>
      <c r="X33" s="25"/>
      <c r="Y33" s="25"/>
      <c r="Z33" s="25"/>
      <c r="AA33" s="25"/>
      <c r="AB33" s="25"/>
      <c r="AC33" s="25"/>
      <c r="AD33" s="25"/>
      <c r="AE33" s="25"/>
      <c r="AF33" s="25"/>
      <c r="AG33" s="25"/>
      <c r="AH33" s="25"/>
    </row>
    <row r="34" spans="1:34" s="24" customFormat="1" ht="27.75" customHeight="1" thickBot="1">
      <c r="A34" s="82" t="s">
        <v>43</v>
      </c>
      <c r="B34" s="26" t="s">
        <v>829</v>
      </c>
      <c r="C34" s="20"/>
      <c r="D34" s="26"/>
      <c r="G34" s="39"/>
      <c r="H34" s="20"/>
      <c r="I34" s="20"/>
      <c r="M34" s="39"/>
      <c r="N34" s="182"/>
      <c r="Q34" s="25"/>
      <c r="S34" s="32"/>
      <c r="T34" s="25"/>
      <c r="U34" s="25"/>
      <c r="V34" s="25"/>
      <c r="W34" s="25"/>
      <c r="X34" s="25"/>
      <c r="Y34" s="25"/>
      <c r="Z34" s="25"/>
      <c r="AA34" s="25"/>
      <c r="AB34" s="25"/>
      <c r="AC34" s="25"/>
      <c r="AD34" s="25"/>
      <c r="AE34" s="25"/>
      <c r="AF34" s="25"/>
      <c r="AG34" s="25"/>
      <c r="AH34" s="25"/>
    </row>
    <row r="35" spans="1:43" s="24" customFormat="1" ht="27.75" customHeight="1" thickBot="1">
      <c r="A35" s="460" t="s">
        <v>828</v>
      </c>
      <c r="B35" s="460"/>
      <c r="C35" s="460"/>
      <c r="D35" s="461"/>
      <c r="E35" s="529">
        <f>IF(AW80="×義務なし",0,AW82)</f>
        <v>0</v>
      </c>
      <c r="F35" s="530"/>
      <c r="G35" s="28" t="s">
        <v>271</v>
      </c>
      <c r="H35" s="28" t="s">
        <v>272</v>
      </c>
      <c r="I35" s="222">
        <v>1</v>
      </c>
      <c r="J35" s="457"/>
      <c r="K35" s="458"/>
      <c r="L35" s="459"/>
      <c r="M35" s="457"/>
      <c r="N35" s="458"/>
      <c r="O35" s="507"/>
      <c r="P35" s="223">
        <v>2</v>
      </c>
      <c r="Q35" s="457"/>
      <c r="R35" s="458"/>
      <c r="S35" s="459"/>
      <c r="T35" s="457"/>
      <c r="U35" s="458"/>
      <c r="V35" s="507"/>
      <c r="W35" s="223">
        <v>3</v>
      </c>
      <c r="X35" s="457"/>
      <c r="Y35" s="458"/>
      <c r="Z35" s="459"/>
      <c r="AA35" s="457"/>
      <c r="AB35" s="458"/>
      <c r="AC35" s="507"/>
      <c r="AD35" s="223">
        <v>4</v>
      </c>
      <c r="AE35" s="457"/>
      <c r="AF35" s="458"/>
      <c r="AG35" s="459"/>
      <c r="AH35" s="457"/>
      <c r="AI35" s="458"/>
      <c r="AJ35" s="507"/>
      <c r="AK35" s="223">
        <v>5</v>
      </c>
      <c r="AL35" s="457"/>
      <c r="AM35" s="458"/>
      <c r="AN35" s="459"/>
      <c r="AO35" s="457"/>
      <c r="AP35" s="458"/>
      <c r="AQ35" s="508"/>
    </row>
    <row r="36" spans="1:43" s="24" customFormat="1" ht="13.5" customHeight="1">
      <c r="A36" s="91"/>
      <c r="B36" s="91"/>
      <c r="C36" s="91"/>
      <c r="D36" s="242"/>
      <c r="E36" s="243"/>
      <c r="F36" s="243"/>
      <c r="G36" s="28"/>
      <c r="H36" s="28"/>
      <c r="I36" s="244"/>
      <c r="J36" s="559" t="s">
        <v>772</v>
      </c>
      <c r="K36" s="559"/>
      <c r="L36" s="559"/>
      <c r="M36" s="559" t="s">
        <v>773</v>
      </c>
      <c r="N36" s="559"/>
      <c r="O36" s="559"/>
      <c r="P36" s="244"/>
      <c r="Q36" s="559" t="s">
        <v>772</v>
      </c>
      <c r="R36" s="559"/>
      <c r="S36" s="559"/>
      <c r="T36" s="559" t="s">
        <v>773</v>
      </c>
      <c r="U36" s="559"/>
      <c r="V36" s="559"/>
      <c r="W36" s="244"/>
      <c r="X36" s="559" t="s">
        <v>772</v>
      </c>
      <c r="Y36" s="559"/>
      <c r="Z36" s="559"/>
      <c r="AA36" s="559" t="s">
        <v>773</v>
      </c>
      <c r="AB36" s="559"/>
      <c r="AC36" s="559"/>
      <c r="AD36" s="244"/>
      <c r="AE36" s="559" t="s">
        <v>772</v>
      </c>
      <c r="AF36" s="559"/>
      <c r="AG36" s="559"/>
      <c r="AH36" s="559" t="s">
        <v>773</v>
      </c>
      <c r="AI36" s="559"/>
      <c r="AJ36" s="559"/>
      <c r="AK36" s="244"/>
      <c r="AL36" s="559" t="s">
        <v>772</v>
      </c>
      <c r="AM36" s="559"/>
      <c r="AN36" s="559"/>
      <c r="AO36" s="559" t="s">
        <v>773</v>
      </c>
      <c r="AP36" s="559"/>
      <c r="AQ36" s="559"/>
    </row>
    <row r="37" spans="1:43" s="312" customFormat="1" ht="27.75" customHeight="1">
      <c r="A37" s="317"/>
      <c r="B37" s="317"/>
      <c r="C37" s="317"/>
      <c r="D37" s="317"/>
      <c r="E37" s="318"/>
      <c r="F37" s="318"/>
      <c r="G37" s="244"/>
      <c r="H37" s="244"/>
      <c r="I37" s="244"/>
      <c r="J37" s="374"/>
      <c r="K37" s="374"/>
      <c r="L37" s="374"/>
      <c r="M37" s="374"/>
      <c r="N37" s="374"/>
      <c r="O37" s="374"/>
      <c r="P37" s="244"/>
      <c r="Q37" s="374"/>
      <c r="R37" s="374"/>
      <c r="S37" s="374"/>
      <c r="T37" s="374"/>
      <c r="U37" s="374"/>
      <c r="V37" s="374"/>
      <c r="W37" s="244"/>
      <c r="X37" s="374"/>
      <c r="Y37" s="374"/>
      <c r="Z37" s="374"/>
      <c r="AA37" s="374"/>
      <c r="AB37" s="374"/>
      <c r="AC37" s="374"/>
      <c r="AD37" s="244"/>
      <c r="AE37" s="374"/>
      <c r="AF37" s="374"/>
      <c r="AG37" s="374"/>
      <c r="AH37" s="374"/>
      <c r="AI37" s="374"/>
      <c r="AJ37" s="374"/>
      <c r="AK37" s="244"/>
      <c r="AL37" s="374"/>
      <c r="AM37" s="374"/>
      <c r="AN37" s="374"/>
      <c r="AO37" s="374"/>
      <c r="AP37" s="374"/>
      <c r="AQ37" s="374"/>
    </row>
    <row r="38" spans="1:43" s="312" customFormat="1" ht="13.5" customHeight="1" hidden="1">
      <c r="A38" s="319"/>
      <c r="B38" s="319"/>
      <c r="C38" s="319"/>
      <c r="D38" s="319"/>
      <c r="E38" s="320"/>
      <c r="F38" s="320"/>
      <c r="G38" s="244"/>
      <c r="H38" s="244"/>
      <c r="I38" s="244"/>
      <c r="J38" s="321"/>
      <c r="K38" s="321"/>
      <c r="L38" s="321"/>
      <c r="M38" s="321"/>
      <c r="N38" s="321"/>
      <c r="O38" s="321"/>
      <c r="P38" s="244"/>
      <c r="Q38" s="321"/>
      <c r="R38" s="321"/>
      <c r="S38" s="321"/>
      <c r="T38" s="321"/>
      <c r="U38" s="321"/>
      <c r="V38" s="321"/>
      <c r="W38" s="244"/>
      <c r="X38" s="321"/>
      <c r="Y38" s="321"/>
      <c r="Z38" s="321"/>
      <c r="AA38" s="321"/>
      <c r="AB38" s="321"/>
      <c r="AC38" s="321"/>
      <c r="AD38" s="244"/>
      <c r="AE38" s="321"/>
      <c r="AF38" s="321"/>
      <c r="AG38" s="321"/>
      <c r="AH38" s="321"/>
      <c r="AI38" s="321"/>
      <c r="AJ38" s="321"/>
      <c r="AK38" s="244"/>
      <c r="AL38" s="321"/>
      <c r="AM38" s="321"/>
      <c r="AN38" s="321"/>
      <c r="AO38" s="321"/>
      <c r="AP38" s="321"/>
      <c r="AQ38" s="321"/>
    </row>
    <row r="39" spans="1:36" s="24" customFormat="1" ht="27.75" customHeight="1" hidden="1" thickBot="1">
      <c r="A39" s="20"/>
      <c r="B39" s="20"/>
      <c r="C39" s="20"/>
      <c r="D39" s="20"/>
      <c r="E39" s="20"/>
      <c r="F39" s="20"/>
      <c r="G39" s="20"/>
      <c r="H39" s="20"/>
      <c r="I39" s="20"/>
      <c r="J39" s="20"/>
      <c r="K39" s="25"/>
      <c r="L39" s="25"/>
      <c r="M39" s="25"/>
      <c r="N39" s="20"/>
      <c r="O39" s="25"/>
      <c r="P39" s="31"/>
      <c r="Q39" s="29"/>
      <c r="R39" s="29"/>
      <c r="S39" s="25"/>
      <c r="T39" s="25"/>
      <c r="U39" s="25"/>
      <c r="V39" s="25"/>
      <c r="W39" s="25"/>
      <c r="X39" s="25"/>
      <c r="Y39" s="25"/>
      <c r="Z39" s="25"/>
      <c r="AA39" s="25"/>
      <c r="AB39" s="25"/>
      <c r="AC39" s="25"/>
      <c r="AD39" s="25"/>
      <c r="AE39" s="25"/>
      <c r="AF39" s="25"/>
      <c r="AG39" s="25"/>
      <c r="AH39" s="25"/>
      <c r="AI39" s="25"/>
      <c r="AJ39" s="25"/>
    </row>
    <row r="40" spans="1:54" s="24" customFormat="1" ht="27.75" customHeight="1" hidden="1" thickBot="1">
      <c r="A40" s="82" t="s">
        <v>274</v>
      </c>
      <c r="B40" s="26"/>
      <c r="C40" s="20"/>
      <c r="D40" s="20"/>
      <c r="E40" s="20"/>
      <c r="F40" s="20"/>
      <c r="G40" s="20"/>
      <c r="H40" s="20"/>
      <c r="I40" s="20"/>
      <c r="J40" s="20"/>
      <c r="K40" s="25"/>
      <c r="L40" s="25"/>
      <c r="M40" s="25"/>
      <c r="N40" s="20"/>
      <c r="O40" s="25"/>
      <c r="P40" s="209"/>
      <c r="Q40" s="29"/>
      <c r="R40" s="29"/>
      <c r="S40" s="25"/>
      <c r="T40" s="25"/>
      <c r="U40" s="25"/>
      <c r="V40" s="25"/>
      <c r="W40" s="25"/>
      <c r="X40" s="25"/>
      <c r="Y40" s="25"/>
      <c r="Z40" s="25"/>
      <c r="AA40" s="25"/>
      <c r="AB40" s="25"/>
      <c r="AC40" s="25"/>
      <c r="AD40" s="25"/>
      <c r="AE40" s="25"/>
      <c r="AF40" s="25"/>
      <c r="AG40" s="25"/>
      <c r="AH40" s="25"/>
      <c r="AI40" s="25"/>
      <c r="AJ40" s="25"/>
      <c r="BA40" s="13"/>
      <c r="BB40" s="13"/>
    </row>
    <row r="41" spans="1:54" s="24" customFormat="1" ht="27.75" customHeight="1" hidden="1" thickBot="1">
      <c r="A41" s="468"/>
      <c r="B41" s="469"/>
      <c r="C41" s="470"/>
      <c r="D41" s="470"/>
      <c r="E41" s="470"/>
      <c r="F41" s="470"/>
      <c r="G41" s="470"/>
      <c r="H41" s="471"/>
      <c r="I41" s="472"/>
      <c r="J41" s="473"/>
      <c r="K41" s="473"/>
      <c r="L41" s="500"/>
      <c r="M41" s="501"/>
      <c r="N41" s="501"/>
      <c r="O41" s="501"/>
      <c r="P41" s="502"/>
      <c r="Q41" s="503"/>
      <c r="R41" s="504"/>
      <c r="S41" s="505"/>
      <c r="T41" s="505"/>
      <c r="U41" s="506"/>
      <c r="Y41" s="25"/>
      <c r="Z41" s="25"/>
      <c r="AA41" s="25"/>
      <c r="AB41" s="25"/>
      <c r="AC41" s="25"/>
      <c r="AD41" s="25"/>
      <c r="AE41" s="25"/>
      <c r="AF41" s="25"/>
      <c r="AG41" s="25"/>
      <c r="AH41" s="25"/>
      <c r="AI41" s="25"/>
      <c r="AJ41" s="25"/>
      <c r="BA41" s="210"/>
      <c r="BB41" s="210"/>
    </row>
    <row r="42" spans="47:52" ht="27.75" customHeight="1" hidden="1">
      <c r="AU42" s="24"/>
      <c r="AV42" s="24"/>
      <c r="AW42" s="24"/>
      <c r="AX42" s="24"/>
      <c r="AY42" s="24"/>
      <c r="AZ42" s="24"/>
    </row>
    <row r="43" spans="1:39" s="24" customFormat="1" ht="27.75" customHeight="1" hidden="1" thickBot="1">
      <c r="A43" s="82" t="s">
        <v>275</v>
      </c>
      <c r="B43" s="26"/>
      <c r="C43" s="145"/>
      <c r="D43" s="145"/>
      <c r="E43" s="145"/>
      <c r="F43" s="39"/>
      <c r="G43" s="20"/>
      <c r="J43" s="20"/>
      <c r="K43" s="20"/>
      <c r="L43" s="20"/>
      <c r="M43" s="20"/>
      <c r="N43" s="20"/>
      <c r="O43" s="20"/>
      <c r="T43" s="82" t="s">
        <v>409</v>
      </c>
      <c r="U43" s="26"/>
      <c r="V43" s="20"/>
      <c r="W43" s="20"/>
      <c r="X43" s="20"/>
      <c r="Y43" s="20"/>
      <c r="Z43" s="20"/>
      <c r="AA43" s="39"/>
      <c r="AB43" s="20"/>
      <c r="AC43" s="20"/>
      <c r="AD43" s="20"/>
      <c r="AE43" s="20"/>
      <c r="AF43" s="20"/>
      <c r="AG43" s="20"/>
      <c r="AH43" s="20"/>
      <c r="AI43" s="20"/>
      <c r="AJ43" s="20"/>
      <c r="AK43" s="20"/>
      <c r="AL43" s="20"/>
      <c r="AM43" s="20"/>
    </row>
    <row r="44" spans="1:43" s="24" customFormat="1" ht="27.75" customHeight="1" hidden="1" thickBot="1">
      <c r="A44" s="527">
        <f>AW90</f>
        <v>0</v>
      </c>
      <c r="B44" s="527"/>
      <c r="C44" s="527"/>
      <c r="D44" s="528"/>
      <c r="E44" s="524"/>
      <c r="F44" s="525"/>
      <c r="G44" s="526"/>
      <c r="H44" s="30">
        <f>AW91</f>
        <v>0</v>
      </c>
      <c r="I44" s="20"/>
      <c r="J44" s="527">
        <f>AW93</f>
        <v>0</v>
      </c>
      <c r="K44" s="527"/>
      <c r="L44" s="527"/>
      <c r="M44" s="528"/>
      <c r="N44" s="524"/>
      <c r="O44" s="525"/>
      <c r="P44" s="526"/>
      <c r="Q44" s="30">
        <f>AW94</f>
        <v>0</v>
      </c>
      <c r="T44" s="497"/>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9"/>
    </row>
    <row r="45" spans="1:43" s="24" customFormat="1" ht="27.75" customHeight="1">
      <c r="A45" s="326"/>
      <c r="B45" s="326"/>
      <c r="C45" s="326"/>
      <c r="D45" s="326"/>
      <c r="E45" s="326"/>
      <c r="F45" s="326"/>
      <c r="G45" s="326"/>
      <c r="H45" s="326"/>
      <c r="I45" s="233"/>
      <c r="J45" s="233"/>
      <c r="K45" s="233"/>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row>
    <row r="46" spans="1:54" s="24" customFormat="1" ht="27.75" customHeight="1">
      <c r="A46" s="332"/>
      <c r="B46" s="312"/>
      <c r="C46" s="332"/>
      <c r="D46" s="332"/>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U46" s="96" t="s">
        <v>68</v>
      </c>
      <c r="AV46" s="16"/>
      <c r="AW46" s="16"/>
      <c r="AX46" s="16"/>
      <c r="AY46" s="16"/>
      <c r="AZ46" s="13"/>
      <c r="BA46" s="13"/>
      <c r="BB46" s="13"/>
    </row>
    <row r="47" spans="1:54" s="24" customFormat="1" ht="27.75" customHeight="1">
      <c r="A47" s="332"/>
      <c r="B47" s="332"/>
      <c r="C47" s="332"/>
      <c r="D47" s="332"/>
      <c r="E47" s="231"/>
      <c r="F47" s="231"/>
      <c r="G47" s="231"/>
      <c r="H47" s="231"/>
      <c r="I47" s="231"/>
      <c r="J47" s="231"/>
      <c r="K47" s="231"/>
      <c r="L47" s="231"/>
      <c r="M47" s="231"/>
      <c r="N47" s="231"/>
      <c r="O47" s="231"/>
      <c r="P47" s="231"/>
      <c r="Q47" s="231"/>
      <c r="R47" s="231"/>
      <c r="S47" s="231"/>
      <c r="T47" s="231"/>
      <c r="U47" s="231"/>
      <c r="V47" s="109"/>
      <c r="W47" s="109"/>
      <c r="X47" s="109"/>
      <c r="Y47" s="109"/>
      <c r="Z47" s="109"/>
      <c r="AA47" s="109"/>
      <c r="AB47" s="109"/>
      <c r="AC47" s="109"/>
      <c r="AD47" s="109"/>
      <c r="AE47" s="109"/>
      <c r="AF47" s="109"/>
      <c r="AG47" s="109"/>
      <c r="AH47" s="109"/>
      <c r="AI47" s="109"/>
      <c r="AJ47" s="109"/>
      <c r="AK47" s="109"/>
      <c r="AL47" s="232"/>
      <c r="AM47" s="333"/>
      <c r="AN47" s="333"/>
      <c r="AO47" s="333"/>
      <c r="AP47" s="231"/>
      <c r="AQ47" s="231"/>
      <c r="AU47" s="16" t="s">
        <v>39</v>
      </c>
      <c r="AV47" s="16" t="s">
        <v>66</v>
      </c>
      <c r="AW47" s="16"/>
      <c r="AX47" s="94" t="s">
        <v>79</v>
      </c>
      <c r="AY47" s="16"/>
      <c r="AZ47" s="13"/>
      <c r="BA47" s="13"/>
      <c r="BB47" s="13"/>
    </row>
    <row r="48" spans="1:51" ht="27.75" customHeight="1">
      <c r="A48" s="231"/>
      <c r="B48" s="332"/>
      <c r="C48" s="231"/>
      <c r="D48" s="231"/>
      <c r="E48" s="231"/>
      <c r="F48" s="231"/>
      <c r="G48" s="231"/>
      <c r="H48" s="231"/>
      <c r="I48" s="231"/>
      <c r="J48" s="231"/>
      <c r="K48" s="231"/>
      <c r="L48" s="231"/>
      <c r="M48" s="231"/>
      <c r="N48" s="231"/>
      <c r="O48" s="231"/>
      <c r="P48" s="231"/>
      <c r="Q48" s="231"/>
      <c r="R48" s="231"/>
      <c r="S48" s="231"/>
      <c r="T48" s="231"/>
      <c r="U48" s="231"/>
      <c r="V48" s="109"/>
      <c r="W48" s="109"/>
      <c r="X48" s="109"/>
      <c r="Y48" s="109"/>
      <c r="Z48" s="109"/>
      <c r="AA48" s="109"/>
      <c r="AB48" s="109"/>
      <c r="AC48" s="109"/>
      <c r="AD48" s="109"/>
      <c r="AE48" s="109"/>
      <c r="AF48" s="109"/>
      <c r="AG48" s="109"/>
      <c r="AH48" s="109"/>
      <c r="AI48" s="109"/>
      <c r="AJ48" s="109"/>
      <c r="AK48" s="109"/>
      <c r="AL48" s="232"/>
      <c r="AM48" s="333"/>
      <c r="AN48" s="333"/>
      <c r="AO48" s="333"/>
      <c r="AP48" s="231"/>
      <c r="AQ48" s="231"/>
      <c r="AV48" s="434" t="s">
        <v>900</v>
      </c>
      <c r="AW48" s="435"/>
      <c r="AX48" s="435"/>
      <c r="AY48" s="436"/>
    </row>
    <row r="49" spans="1:43" ht="27.75" customHeight="1">
      <c r="A49" s="239"/>
      <c r="B49" s="33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row>
    <row r="50" spans="1:51" ht="27.75" customHeight="1">
      <c r="A50" s="31"/>
      <c r="B50" s="31"/>
      <c r="C50" s="31"/>
      <c r="D50" s="31"/>
      <c r="E50" s="31"/>
      <c r="F50" s="31"/>
      <c r="G50" s="31"/>
      <c r="H50" s="31"/>
      <c r="I50" s="31"/>
      <c r="J50" s="31"/>
      <c r="K50" s="312"/>
      <c r="L50" s="312"/>
      <c r="M50" s="312"/>
      <c r="N50" s="31"/>
      <c r="O50" s="312"/>
      <c r="P50" s="31"/>
      <c r="Q50" s="29"/>
      <c r="R50" s="29"/>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U50" s="88" t="s">
        <v>56</v>
      </c>
      <c r="AV50" s="88" t="s">
        <v>566</v>
      </c>
      <c r="AW50" s="88"/>
      <c r="AX50" s="95" t="s">
        <v>78</v>
      </c>
      <c r="AY50" s="88"/>
    </row>
    <row r="51" spans="1:51" ht="27.75" customHeight="1">
      <c r="A51" s="311"/>
      <c r="B51" s="311"/>
      <c r="C51" s="311"/>
      <c r="D51" s="311"/>
      <c r="E51" s="311"/>
      <c r="F51" s="311"/>
      <c r="G51" s="311"/>
      <c r="H51" s="311"/>
      <c r="I51" s="311"/>
      <c r="J51" s="311"/>
      <c r="K51" s="311"/>
      <c r="L51" s="311"/>
      <c r="M51" s="311"/>
      <c r="N51" s="311"/>
      <c r="O51" s="311"/>
      <c r="P51" s="311"/>
      <c r="Q51" s="311"/>
      <c r="R51" s="311"/>
      <c r="S51" s="311"/>
      <c r="T51" s="311"/>
      <c r="U51" s="311"/>
      <c r="V51" s="312"/>
      <c r="W51" s="311"/>
      <c r="X51" s="311"/>
      <c r="Y51" s="311"/>
      <c r="Z51" s="311"/>
      <c r="AA51" s="311"/>
      <c r="AB51" s="311"/>
      <c r="AC51" s="311"/>
      <c r="AD51" s="311"/>
      <c r="AE51" s="311"/>
      <c r="AF51" s="311"/>
      <c r="AG51" s="311"/>
      <c r="AH51" s="311"/>
      <c r="AI51" s="311"/>
      <c r="AJ51" s="311"/>
      <c r="AK51" s="311"/>
      <c r="AL51" s="311"/>
      <c r="AM51" s="311"/>
      <c r="AN51" s="311"/>
      <c r="AO51" s="311"/>
      <c r="AP51" s="311"/>
      <c r="AQ51" s="311"/>
      <c r="AU51" s="88"/>
      <c r="AV51" s="271" t="s">
        <v>567</v>
      </c>
      <c r="AW51" s="271" t="s">
        <v>568</v>
      </c>
      <c r="AX51" s="271"/>
      <c r="AY51" s="271"/>
    </row>
    <row r="52" spans="1:53" ht="27.75" customHeight="1">
      <c r="A52" s="327"/>
      <c r="B52" s="311"/>
      <c r="C52" s="31"/>
      <c r="D52" s="239"/>
      <c r="E52" s="239"/>
      <c r="F52" s="239"/>
      <c r="G52" s="239"/>
      <c r="H52" s="239"/>
      <c r="I52" s="239"/>
      <c r="J52" s="239"/>
      <c r="K52" s="239"/>
      <c r="L52" s="239"/>
      <c r="M52" s="239"/>
      <c r="N52" s="239"/>
      <c r="O52" s="239"/>
      <c r="P52" s="239"/>
      <c r="Q52" s="239"/>
      <c r="R52" s="239"/>
      <c r="S52" s="239"/>
      <c r="T52" s="239"/>
      <c r="U52" s="239"/>
      <c r="V52" s="239"/>
      <c r="W52" s="327"/>
      <c r="X52" s="311"/>
      <c r="Y52" s="31"/>
      <c r="Z52" s="239"/>
      <c r="AA52" s="239"/>
      <c r="AB52" s="239"/>
      <c r="AC52" s="239"/>
      <c r="AD52" s="239"/>
      <c r="AE52" s="239"/>
      <c r="AF52" s="239"/>
      <c r="AG52" s="239"/>
      <c r="AH52" s="239"/>
      <c r="AI52" s="239"/>
      <c r="AJ52" s="239"/>
      <c r="AK52" s="239"/>
      <c r="AL52" s="239"/>
      <c r="AM52" s="239"/>
      <c r="AN52" s="239"/>
      <c r="AO52" s="239"/>
      <c r="AP52" s="239"/>
      <c r="AQ52" s="239"/>
      <c r="AU52" s="24"/>
      <c r="AV52" s="24"/>
      <c r="AW52" s="24"/>
      <c r="AX52" s="24"/>
      <c r="AY52" s="24"/>
      <c r="AZ52" s="24"/>
      <c r="BA52" s="24"/>
    </row>
    <row r="53" spans="1:48" ht="27.75" customHeight="1">
      <c r="A53" s="378"/>
      <c r="B53" s="378"/>
      <c r="C53" s="378"/>
      <c r="D53" s="378"/>
      <c r="E53" s="378"/>
      <c r="F53" s="378"/>
      <c r="G53" s="378"/>
      <c r="H53" s="378"/>
      <c r="I53" s="378"/>
      <c r="J53" s="378"/>
      <c r="K53" s="378"/>
      <c r="L53" s="378"/>
      <c r="M53" s="378"/>
      <c r="N53" s="378"/>
      <c r="O53" s="378"/>
      <c r="P53" s="378"/>
      <c r="Q53" s="378"/>
      <c r="R53" s="378"/>
      <c r="S53" s="378"/>
      <c r="T53" s="378"/>
      <c r="U53" s="378"/>
      <c r="V53" s="239"/>
      <c r="W53" s="378"/>
      <c r="X53" s="378"/>
      <c r="Y53" s="378"/>
      <c r="Z53" s="378"/>
      <c r="AA53" s="378"/>
      <c r="AB53" s="378"/>
      <c r="AC53" s="378"/>
      <c r="AD53" s="378"/>
      <c r="AE53" s="378"/>
      <c r="AF53" s="378"/>
      <c r="AG53" s="378"/>
      <c r="AH53" s="378"/>
      <c r="AI53" s="378"/>
      <c r="AJ53" s="378"/>
      <c r="AK53" s="378"/>
      <c r="AL53" s="378"/>
      <c r="AM53" s="378"/>
      <c r="AN53" s="378"/>
      <c r="AO53" s="378"/>
      <c r="AP53" s="378"/>
      <c r="AQ53" s="378"/>
      <c r="AU53" s="16" t="s">
        <v>248</v>
      </c>
      <c r="AV53" s="16" t="s">
        <v>52</v>
      </c>
    </row>
    <row r="54" spans="1:50" ht="27.75" customHeight="1">
      <c r="A54" s="378"/>
      <c r="B54" s="378"/>
      <c r="C54" s="378"/>
      <c r="D54" s="378"/>
      <c r="E54" s="378"/>
      <c r="F54" s="378"/>
      <c r="G54" s="378"/>
      <c r="H54" s="378"/>
      <c r="I54" s="378"/>
      <c r="J54" s="378"/>
      <c r="K54" s="378"/>
      <c r="L54" s="378"/>
      <c r="M54" s="378"/>
      <c r="N54" s="378"/>
      <c r="O54" s="378"/>
      <c r="P54" s="378"/>
      <c r="Q54" s="378"/>
      <c r="R54" s="378"/>
      <c r="S54" s="378"/>
      <c r="T54" s="378"/>
      <c r="U54" s="378"/>
      <c r="V54" s="239"/>
      <c r="W54" s="378"/>
      <c r="X54" s="378"/>
      <c r="Y54" s="378"/>
      <c r="Z54" s="378"/>
      <c r="AA54" s="378"/>
      <c r="AB54" s="378"/>
      <c r="AC54" s="378"/>
      <c r="AD54" s="378"/>
      <c r="AE54" s="378"/>
      <c r="AF54" s="378"/>
      <c r="AG54" s="378"/>
      <c r="AH54" s="378"/>
      <c r="AI54" s="378"/>
      <c r="AJ54" s="378"/>
      <c r="AK54" s="378"/>
      <c r="AL54" s="378"/>
      <c r="AM54" s="378"/>
      <c r="AN54" s="378"/>
      <c r="AO54" s="378"/>
      <c r="AP54" s="378"/>
      <c r="AQ54" s="378"/>
      <c r="AV54" s="272">
        <v>43876</v>
      </c>
      <c r="AX54" s="94" t="s">
        <v>278</v>
      </c>
    </row>
    <row r="55" spans="1:54" ht="27.75" customHeight="1">
      <c r="A55" s="378"/>
      <c r="B55" s="378"/>
      <c r="C55" s="378"/>
      <c r="D55" s="378"/>
      <c r="E55" s="378"/>
      <c r="F55" s="378"/>
      <c r="G55" s="378"/>
      <c r="H55" s="378"/>
      <c r="I55" s="378"/>
      <c r="J55" s="378"/>
      <c r="K55" s="378"/>
      <c r="L55" s="378"/>
      <c r="M55" s="378"/>
      <c r="N55" s="378"/>
      <c r="O55" s="378"/>
      <c r="P55" s="378"/>
      <c r="Q55" s="378"/>
      <c r="R55" s="378"/>
      <c r="S55" s="378"/>
      <c r="T55" s="378"/>
      <c r="U55" s="378"/>
      <c r="V55" s="239"/>
      <c r="W55" s="378"/>
      <c r="X55" s="378"/>
      <c r="Y55" s="378"/>
      <c r="Z55" s="378"/>
      <c r="AA55" s="378"/>
      <c r="AB55" s="378"/>
      <c r="AC55" s="378"/>
      <c r="AD55" s="378"/>
      <c r="AE55" s="378"/>
      <c r="AF55" s="378"/>
      <c r="AG55" s="378"/>
      <c r="AH55" s="378"/>
      <c r="AI55" s="378"/>
      <c r="AJ55" s="378"/>
      <c r="AK55" s="378"/>
      <c r="AL55" s="378"/>
      <c r="AM55" s="378"/>
      <c r="AN55" s="378"/>
      <c r="AO55" s="378"/>
      <c r="AP55" s="378"/>
      <c r="AQ55" s="378"/>
      <c r="AV55" s="89" t="str">
        <f>IF(AV51="","",AV51)</f>
        <v>○登録あり</v>
      </c>
      <c r="AW55" s="273" t="s">
        <v>63</v>
      </c>
      <c r="AX55" s="94" t="s">
        <v>62</v>
      </c>
      <c r="BB55" s="24"/>
    </row>
    <row r="56" spans="1:50" ht="27.75" customHeight="1">
      <c r="A56" s="378"/>
      <c r="B56" s="378"/>
      <c r="C56" s="378"/>
      <c r="D56" s="378"/>
      <c r="E56" s="378"/>
      <c r="F56" s="378"/>
      <c r="G56" s="378"/>
      <c r="H56" s="378"/>
      <c r="I56" s="378"/>
      <c r="J56" s="378"/>
      <c r="K56" s="378"/>
      <c r="L56" s="378"/>
      <c r="M56" s="378"/>
      <c r="N56" s="378"/>
      <c r="O56" s="378"/>
      <c r="P56" s="378"/>
      <c r="Q56" s="378"/>
      <c r="R56" s="378"/>
      <c r="S56" s="378"/>
      <c r="T56" s="378"/>
      <c r="U56" s="378"/>
      <c r="V56" s="239"/>
      <c r="W56" s="378"/>
      <c r="X56" s="378"/>
      <c r="Y56" s="378"/>
      <c r="Z56" s="378"/>
      <c r="AA56" s="378"/>
      <c r="AB56" s="378"/>
      <c r="AC56" s="378"/>
      <c r="AD56" s="378"/>
      <c r="AE56" s="378"/>
      <c r="AF56" s="378"/>
      <c r="AG56" s="378"/>
      <c r="AH56" s="378"/>
      <c r="AI56" s="378"/>
      <c r="AJ56" s="378"/>
      <c r="AK56" s="378"/>
      <c r="AL56" s="378"/>
      <c r="AM56" s="378"/>
      <c r="AN56" s="378"/>
      <c r="AO56" s="378"/>
      <c r="AP56" s="378"/>
      <c r="AQ56" s="378"/>
      <c r="AV56" s="89" t="str">
        <f>IF(AW51="","",AW51)</f>
        <v>×登録なし</v>
      </c>
      <c r="AW56" s="273" t="s">
        <v>64</v>
      </c>
      <c r="AX56" s="94" t="s">
        <v>57</v>
      </c>
    </row>
    <row r="57" spans="1:51" ht="27.75" customHeight="1">
      <c r="A57" s="378"/>
      <c r="B57" s="378"/>
      <c r="C57" s="378"/>
      <c r="D57" s="378"/>
      <c r="E57" s="378"/>
      <c r="F57" s="378"/>
      <c r="G57" s="378"/>
      <c r="H57" s="378"/>
      <c r="I57" s="378"/>
      <c r="J57" s="378"/>
      <c r="K57" s="378"/>
      <c r="L57" s="378"/>
      <c r="M57" s="378"/>
      <c r="N57" s="378"/>
      <c r="O57" s="378"/>
      <c r="P57" s="378"/>
      <c r="Q57" s="378"/>
      <c r="R57" s="378"/>
      <c r="S57" s="378"/>
      <c r="T57" s="378"/>
      <c r="U57" s="378"/>
      <c r="V57" s="239"/>
      <c r="W57" s="378"/>
      <c r="X57" s="378"/>
      <c r="Y57" s="378"/>
      <c r="Z57" s="378"/>
      <c r="AA57" s="378"/>
      <c r="AB57" s="378"/>
      <c r="AC57" s="378"/>
      <c r="AD57" s="378"/>
      <c r="AE57" s="378"/>
      <c r="AF57" s="378"/>
      <c r="AG57" s="378"/>
      <c r="AH57" s="378"/>
      <c r="AI57" s="378"/>
      <c r="AJ57" s="378"/>
      <c r="AK57" s="378"/>
      <c r="AL57" s="378"/>
      <c r="AM57" s="378"/>
      <c r="AN57" s="378"/>
      <c r="AO57" s="378"/>
      <c r="AP57" s="378"/>
      <c r="AQ57" s="378"/>
      <c r="AU57" s="88"/>
      <c r="AV57" s="90">
        <f>IF(AX51="","",AX51)</f>
      </c>
      <c r="AW57" s="273" t="s">
        <v>65</v>
      </c>
      <c r="AX57" s="88"/>
      <c r="AY57" s="88"/>
    </row>
    <row r="58" spans="1:51" ht="27.75" customHeight="1">
      <c r="A58" s="239"/>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U58" s="88"/>
      <c r="AV58" s="88">
        <f>IF(AY51="","",AY51)</f>
      </c>
      <c r="AW58" s="273"/>
      <c r="AX58" s="88"/>
      <c r="AY58" s="88"/>
    </row>
    <row r="59" spans="1:51" ht="26.25" customHeight="1">
      <c r="A59" s="328"/>
      <c r="B59" s="328"/>
      <c r="C59" s="328"/>
      <c r="D59" s="328"/>
      <c r="E59" s="329"/>
      <c r="F59" s="328"/>
      <c r="G59" s="328"/>
      <c r="H59" s="328"/>
      <c r="I59" s="328"/>
      <c r="J59" s="328"/>
      <c r="K59" s="328"/>
      <c r="L59" s="328"/>
      <c r="M59" s="328"/>
      <c r="N59" s="328"/>
      <c r="O59" s="328"/>
      <c r="P59" s="328"/>
      <c r="Q59" s="328"/>
      <c r="R59" s="330"/>
      <c r="S59" s="328"/>
      <c r="T59" s="328"/>
      <c r="U59" s="330"/>
      <c r="V59" s="328"/>
      <c r="W59" s="328"/>
      <c r="X59" s="328"/>
      <c r="Y59" s="328"/>
      <c r="Z59" s="328"/>
      <c r="AA59" s="329"/>
      <c r="AB59" s="328"/>
      <c r="AC59" s="328"/>
      <c r="AD59" s="328"/>
      <c r="AE59" s="328"/>
      <c r="AF59" s="328"/>
      <c r="AG59" s="328"/>
      <c r="AH59" s="328"/>
      <c r="AI59" s="328"/>
      <c r="AJ59" s="328"/>
      <c r="AK59" s="328"/>
      <c r="AL59" s="328"/>
      <c r="AM59" s="328"/>
      <c r="AN59" s="330"/>
      <c r="AO59" s="328"/>
      <c r="AP59" s="328"/>
      <c r="AQ59" s="330"/>
      <c r="AU59" s="88"/>
      <c r="AV59" s="88"/>
      <c r="AW59" s="105"/>
      <c r="AX59" s="88"/>
      <c r="AY59" s="88"/>
    </row>
    <row r="60" spans="1:53" ht="26.25" customHeight="1">
      <c r="A60" s="328"/>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U60" s="88" t="s">
        <v>41</v>
      </c>
      <c r="AV60" s="88" t="s">
        <v>249</v>
      </c>
      <c r="AW60" s="88"/>
      <c r="AX60" s="94" t="s">
        <v>234</v>
      </c>
      <c r="AY60" s="88"/>
      <c r="AZ60" s="88"/>
      <c r="BA60" s="24"/>
    </row>
    <row r="61" spans="1:53" ht="27.75" customHeight="1">
      <c r="A61" s="328"/>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U61" s="88"/>
      <c r="AV61" s="270" t="s">
        <v>826</v>
      </c>
      <c r="AW61" s="274"/>
      <c r="AX61" s="274"/>
      <c r="AY61" s="275"/>
      <c r="AZ61" s="88"/>
      <c r="BA61" s="24"/>
    </row>
    <row r="62" spans="1:53" ht="27.75" customHeight="1">
      <c r="A62" s="328"/>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U62" s="24"/>
      <c r="AV62" s="270" t="s">
        <v>827</v>
      </c>
      <c r="AW62" s="24"/>
      <c r="AX62" s="24"/>
      <c r="AY62" s="24"/>
      <c r="AZ62" s="24"/>
      <c r="BA62" s="24"/>
    </row>
    <row r="63" spans="1:51" ht="27.75" customHeight="1">
      <c r="A63" s="328"/>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U63" s="88" t="s">
        <v>53</v>
      </c>
      <c r="AV63" s="88" t="s">
        <v>250</v>
      </c>
      <c r="AW63" s="88"/>
      <c r="AX63" s="88"/>
      <c r="AY63" s="88"/>
    </row>
    <row r="64" spans="1:53" ht="27.75" customHeight="1">
      <c r="A64" s="328"/>
      <c r="B64" s="328"/>
      <c r="C64" s="328"/>
      <c r="D64" s="328"/>
      <c r="E64" s="328"/>
      <c r="F64" s="328"/>
      <c r="G64" s="328"/>
      <c r="H64" s="328"/>
      <c r="I64" s="328"/>
      <c r="J64" s="328"/>
      <c r="K64" s="328"/>
      <c r="L64" s="328"/>
      <c r="M64" s="328"/>
      <c r="N64" s="328"/>
      <c r="O64" s="328"/>
      <c r="P64" s="328"/>
      <c r="Q64" s="328"/>
      <c r="R64" s="328"/>
      <c r="S64" s="328"/>
      <c r="T64" s="328"/>
      <c r="U64" s="328"/>
      <c r="V64" s="239"/>
      <c r="W64" s="328"/>
      <c r="X64" s="328"/>
      <c r="Y64" s="328"/>
      <c r="Z64" s="328"/>
      <c r="AA64" s="328"/>
      <c r="AB64" s="328"/>
      <c r="AC64" s="328"/>
      <c r="AD64" s="328"/>
      <c r="AE64" s="328"/>
      <c r="AF64" s="328"/>
      <c r="AG64" s="328"/>
      <c r="AH64" s="328"/>
      <c r="AI64" s="328"/>
      <c r="AJ64" s="328"/>
      <c r="AK64" s="328"/>
      <c r="AL64" s="328"/>
      <c r="AM64" s="328"/>
      <c r="AN64" s="328"/>
      <c r="AO64" s="328"/>
      <c r="AP64" s="328"/>
      <c r="AQ64" s="328"/>
      <c r="AU64" s="88"/>
      <c r="AV64" s="91"/>
      <c r="AW64" s="276" t="s">
        <v>820</v>
      </c>
      <c r="AX64" s="277" t="s">
        <v>54</v>
      </c>
      <c r="AY64" s="278" t="s">
        <v>55</v>
      </c>
      <c r="AZ64" s="24"/>
      <c r="BA64" s="24"/>
    </row>
    <row r="65" spans="1:54" ht="27.75" customHeight="1">
      <c r="A65" s="328"/>
      <c r="B65" s="328"/>
      <c r="C65" s="328"/>
      <c r="D65" s="328"/>
      <c r="E65" s="328"/>
      <c r="F65" s="328"/>
      <c r="G65" s="328"/>
      <c r="H65" s="328"/>
      <c r="I65" s="328"/>
      <c r="J65" s="328"/>
      <c r="K65" s="328"/>
      <c r="L65" s="328"/>
      <c r="M65" s="328"/>
      <c r="N65" s="328"/>
      <c r="O65" s="328"/>
      <c r="P65" s="328"/>
      <c r="Q65" s="328"/>
      <c r="R65" s="328"/>
      <c r="S65" s="328"/>
      <c r="T65" s="328"/>
      <c r="U65" s="328"/>
      <c r="V65" s="239"/>
      <c r="W65" s="328"/>
      <c r="X65" s="328"/>
      <c r="Y65" s="328"/>
      <c r="Z65" s="328"/>
      <c r="AA65" s="328"/>
      <c r="AB65" s="328"/>
      <c r="AC65" s="328"/>
      <c r="AD65" s="328"/>
      <c r="AE65" s="328"/>
      <c r="AF65" s="328"/>
      <c r="AG65" s="328"/>
      <c r="AH65" s="328"/>
      <c r="AI65" s="328"/>
      <c r="AJ65" s="328"/>
      <c r="AK65" s="328"/>
      <c r="AL65" s="328"/>
      <c r="AM65" s="328"/>
      <c r="AN65" s="328"/>
      <c r="AO65" s="328"/>
      <c r="AP65" s="328"/>
      <c r="AQ65" s="328"/>
      <c r="AV65" s="92"/>
      <c r="AW65" s="279" t="s">
        <v>822</v>
      </c>
      <c r="AX65" s="277" t="s">
        <v>54</v>
      </c>
      <c r="AY65" s="278" t="s">
        <v>55</v>
      </c>
      <c r="AZ65" s="24"/>
      <c r="BA65" s="24"/>
      <c r="BB65" s="24"/>
    </row>
    <row r="66" spans="1:54" ht="27.75" customHeight="1">
      <c r="A66" s="328"/>
      <c r="B66" s="328"/>
      <c r="C66" s="328"/>
      <c r="D66" s="328"/>
      <c r="E66" s="328"/>
      <c r="F66" s="328"/>
      <c r="G66" s="328"/>
      <c r="H66" s="328"/>
      <c r="I66" s="328"/>
      <c r="J66" s="328"/>
      <c r="K66" s="328"/>
      <c r="L66" s="328"/>
      <c r="M66" s="328"/>
      <c r="N66" s="328"/>
      <c r="O66" s="328"/>
      <c r="P66" s="328"/>
      <c r="Q66" s="328"/>
      <c r="R66" s="328"/>
      <c r="S66" s="328"/>
      <c r="T66" s="328"/>
      <c r="U66" s="328"/>
      <c r="V66" s="239"/>
      <c r="W66" s="328"/>
      <c r="X66" s="328"/>
      <c r="Y66" s="328"/>
      <c r="Z66" s="328"/>
      <c r="AA66" s="328"/>
      <c r="AB66" s="328"/>
      <c r="AC66" s="328"/>
      <c r="AD66" s="328"/>
      <c r="AE66" s="328"/>
      <c r="AF66" s="328"/>
      <c r="AG66" s="328"/>
      <c r="AH66" s="328"/>
      <c r="AI66" s="328"/>
      <c r="AJ66" s="328"/>
      <c r="AK66" s="328"/>
      <c r="AL66" s="328"/>
      <c r="AM66" s="328"/>
      <c r="AN66" s="328"/>
      <c r="AO66" s="328"/>
      <c r="AP66" s="328"/>
      <c r="AQ66" s="328"/>
      <c r="AU66" s="24"/>
      <c r="AV66" s="24"/>
      <c r="AW66" s="279" t="s">
        <v>818</v>
      </c>
      <c r="AX66" s="277" t="s">
        <v>54</v>
      </c>
      <c r="AY66" s="278" t="s">
        <v>55</v>
      </c>
      <c r="AZ66" s="24"/>
      <c r="BA66" s="24"/>
      <c r="BB66" s="24"/>
    </row>
    <row r="67" spans="1:54" ht="27.75" customHeight="1">
      <c r="A67" s="328"/>
      <c r="B67" s="328"/>
      <c r="C67" s="328"/>
      <c r="D67" s="328"/>
      <c r="E67" s="328"/>
      <c r="F67" s="328"/>
      <c r="G67" s="328"/>
      <c r="H67" s="328"/>
      <c r="I67" s="328"/>
      <c r="J67" s="328"/>
      <c r="K67" s="328"/>
      <c r="L67" s="328"/>
      <c r="M67" s="328"/>
      <c r="N67" s="328"/>
      <c r="O67" s="328"/>
      <c r="P67" s="328"/>
      <c r="Q67" s="328"/>
      <c r="R67" s="328"/>
      <c r="S67" s="328"/>
      <c r="T67" s="328"/>
      <c r="U67" s="328"/>
      <c r="V67" s="239"/>
      <c r="W67" s="328"/>
      <c r="X67" s="328"/>
      <c r="Y67" s="328"/>
      <c r="Z67" s="328"/>
      <c r="AA67" s="328"/>
      <c r="AB67" s="328"/>
      <c r="AC67" s="328"/>
      <c r="AD67" s="328"/>
      <c r="AE67" s="328"/>
      <c r="AF67" s="328"/>
      <c r="AG67" s="328"/>
      <c r="AH67" s="328"/>
      <c r="AI67" s="328"/>
      <c r="AJ67" s="328"/>
      <c r="AK67" s="328"/>
      <c r="AL67" s="328"/>
      <c r="AM67" s="328"/>
      <c r="AN67" s="328"/>
      <c r="AO67" s="328"/>
      <c r="AP67" s="328"/>
      <c r="AQ67" s="328"/>
      <c r="AU67" s="24"/>
      <c r="AV67" s="24"/>
      <c r="AW67" s="279" t="s">
        <v>862</v>
      </c>
      <c r="AX67" s="277" t="s">
        <v>54</v>
      </c>
      <c r="AY67" s="278" t="s">
        <v>55</v>
      </c>
      <c r="AZ67" s="24"/>
      <c r="BA67" s="24"/>
      <c r="BB67" s="24"/>
    </row>
    <row r="68" spans="1:54" ht="27.75" customHeight="1">
      <c r="A68" s="334"/>
      <c r="B68" s="239"/>
      <c r="C68" s="239"/>
      <c r="D68" s="239"/>
      <c r="E68" s="239"/>
      <c r="F68" s="239"/>
      <c r="G68" s="239"/>
      <c r="H68" s="239"/>
      <c r="I68" s="239"/>
      <c r="J68" s="239"/>
      <c r="K68" s="239"/>
      <c r="L68" s="239"/>
      <c r="M68" s="239"/>
      <c r="N68" s="239"/>
      <c r="O68" s="239"/>
      <c r="P68" s="239"/>
      <c r="Q68" s="239"/>
      <c r="R68" s="239"/>
      <c r="S68" s="239"/>
      <c r="T68" s="239"/>
      <c r="U68" s="239"/>
      <c r="V68" s="239"/>
      <c r="W68" s="334"/>
      <c r="X68" s="239"/>
      <c r="Y68" s="239"/>
      <c r="Z68" s="239"/>
      <c r="AA68" s="239"/>
      <c r="AB68" s="239"/>
      <c r="AC68" s="239"/>
      <c r="AD68" s="239"/>
      <c r="AE68" s="239"/>
      <c r="AF68" s="239"/>
      <c r="AG68" s="239"/>
      <c r="AH68" s="239"/>
      <c r="AI68" s="239"/>
      <c r="AJ68" s="239"/>
      <c r="AK68" s="239"/>
      <c r="AL68" s="239"/>
      <c r="AM68" s="239"/>
      <c r="AN68" s="239"/>
      <c r="AO68" s="239"/>
      <c r="AP68" s="239"/>
      <c r="AQ68" s="239"/>
      <c r="AU68" s="88" t="s">
        <v>59</v>
      </c>
      <c r="AV68" s="88" t="s">
        <v>297</v>
      </c>
      <c r="AW68" s="88"/>
      <c r="AX68" s="88"/>
      <c r="AY68" s="88"/>
      <c r="AZ68" s="24"/>
      <c r="BA68" s="24"/>
      <c r="BB68" s="24"/>
    </row>
    <row r="69" spans="1:54" ht="27.75" customHeight="1">
      <c r="A69" s="240"/>
      <c r="B69" s="240"/>
      <c r="C69" s="240"/>
      <c r="D69" s="240"/>
      <c r="E69" s="240"/>
      <c r="F69" s="240"/>
      <c r="G69" s="240"/>
      <c r="H69" s="240"/>
      <c r="I69" s="240"/>
      <c r="J69" s="240"/>
      <c r="K69" s="240"/>
      <c r="L69" s="240"/>
      <c r="M69" s="240"/>
      <c r="N69" s="240"/>
      <c r="O69" s="240"/>
      <c r="P69" s="240"/>
      <c r="Q69" s="240"/>
      <c r="R69" s="240"/>
      <c r="S69" s="240"/>
      <c r="T69" s="240"/>
      <c r="U69" s="240"/>
      <c r="V69" s="239"/>
      <c r="W69" s="240"/>
      <c r="X69" s="240"/>
      <c r="Y69" s="240"/>
      <c r="Z69" s="240"/>
      <c r="AA69" s="240"/>
      <c r="AB69" s="240"/>
      <c r="AC69" s="240"/>
      <c r="AD69" s="240"/>
      <c r="AE69" s="240"/>
      <c r="AF69" s="240"/>
      <c r="AG69" s="240"/>
      <c r="AH69" s="240"/>
      <c r="AI69" s="240"/>
      <c r="AJ69" s="240"/>
      <c r="AK69" s="240"/>
      <c r="AL69" s="240"/>
      <c r="AM69" s="240"/>
      <c r="AN69" s="240"/>
      <c r="AO69" s="240"/>
      <c r="AP69" s="240"/>
      <c r="AQ69" s="240"/>
      <c r="AU69" s="88"/>
      <c r="AV69" s="93" t="s">
        <v>29</v>
      </c>
      <c r="AW69" s="280" t="s">
        <v>820</v>
      </c>
      <c r="AX69" s="281">
        <v>3000</v>
      </c>
      <c r="AY69" s="88"/>
      <c r="AZ69" s="24"/>
      <c r="BA69" s="24"/>
      <c r="BB69" s="24"/>
    </row>
    <row r="70" spans="1:54" ht="27.75" customHeight="1">
      <c r="A70" s="240"/>
      <c r="B70" s="240"/>
      <c r="C70" s="240"/>
      <c r="D70" s="240"/>
      <c r="E70" s="240"/>
      <c r="F70" s="240"/>
      <c r="G70" s="240"/>
      <c r="H70" s="240"/>
      <c r="I70" s="240"/>
      <c r="J70" s="240"/>
      <c r="K70" s="240"/>
      <c r="L70" s="240"/>
      <c r="M70" s="240"/>
      <c r="N70" s="240"/>
      <c r="O70" s="240"/>
      <c r="P70" s="240"/>
      <c r="Q70" s="240"/>
      <c r="R70" s="240"/>
      <c r="S70" s="240"/>
      <c r="T70" s="240"/>
      <c r="U70" s="240"/>
      <c r="V70" s="239"/>
      <c r="W70" s="240"/>
      <c r="X70" s="240"/>
      <c r="Y70" s="240"/>
      <c r="Z70" s="240"/>
      <c r="AA70" s="240"/>
      <c r="AB70" s="240"/>
      <c r="AC70" s="240"/>
      <c r="AD70" s="240"/>
      <c r="AE70" s="240"/>
      <c r="AF70" s="240"/>
      <c r="AG70" s="240"/>
      <c r="AH70" s="240"/>
      <c r="AI70" s="240"/>
      <c r="AJ70" s="240"/>
      <c r="AK70" s="240"/>
      <c r="AL70" s="240"/>
      <c r="AM70" s="240"/>
      <c r="AN70" s="240"/>
      <c r="AO70" s="240"/>
      <c r="AP70" s="240"/>
      <c r="AQ70" s="240"/>
      <c r="AU70" s="88"/>
      <c r="AV70" s="93" t="s">
        <v>60</v>
      </c>
      <c r="AW70" s="280" t="s">
        <v>822</v>
      </c>
      <c r="AX70" s="281">
        <v>4000</v>
      </c>
      <c r="AY70" s="94" t="s">
        <v>231</v>
      </c>
      <c r="AZ70" s="24"/>
      <c r="BA70" s="24"/>
      <c r="BB70" s="24"/>
    </row>
    <row r="71" spans="1:54" ht="27.75" customHeight="1">
      <c r="A71" s="240"/>
      <c r="B71" s="240"/>
      <c r="C71" s="240"/>
      <c r="D71" s="240"/>
      <c r="E71" s="240"/>
      <c r="F71" s="240"/>
      <c r="G71" s="240"/>
      <c r="H71" s="240"/>
      <c r="I71" s="240"/>
      <c r="J71" s="240"/>
      <c r="K71" s="240"/>
      <c r="L71" s="240"/>
      <c r="M71" s="240"/>
      <c r="N71" s="240"/>
      <c r="O71" s="240"/>
      <c r="P71" s="240"/>
      <c r="Q71" s="240"/>
      <c r="R71" s="240"/>
      <c r="S71" s="240"/>
      <c r="T71" s="240"/>
      <c r="U71" s="240"/>
      <c r="V71" s="239"/>
      <c r="W71" s="240"/>
      <c r="X71" s="240"/>
      <c r="Y71" s="240"/>
      <c r="Z71" s="240"/>
      <c r="AA71" s="240"/>
      <c r="AB71" s="240"/>
      <c r="AC71" s="240"/>
      <c r="AD71" s="240"/>
      <c r="AE71" s="240"/>
      <c r="AF71" s="240"/>
      <c r="AG71" s="240"/>
      <c r="AH71" s="240"/>
      <c r="AI71" s="240"/>
      <c r="AJ71" s="240"/>
      <c r="AK71" s="240"/>
      <c r="AL71" s="240"/>
      <c r="AM71" s="240"/>
      <c r="AN71" s="240"/>
      <c r="AO71" s="240"/>
      <c r="AP71" s="240"/>
      <c r="AQ71" s="240"/>
      <c r="AU71" s="88"/>
      <c r="AV71" s="93" t="s">
        <v>58</v>
      </c>
      <c r="AW71" s="280" t="s">
        <v>818</v>
      </c>
      <c r="AX71" s="281">
        <v>5000</v>
      </c>
      <c r="AY71" s="88"/>
      <c r="AZ71" s="24"/>
      <c r="BA71" s="24"/>
      <c r="BB71" s="24"/>
    </row>
    <row r="72" spans="1:54" ht="27.75" customHeight="1">
      <c r="A72" s="240"/>
      <c r="B72" s="240"/>
      <c r="C72" s="240"/>
      <c r="D72" s="240"/>
      <c r="E72" s="240"/>
      <c r="F72" s="240"/>
      <c r="G72" s="240"/>
      <c r="H72" s="240"/>
      <c r="I72" s="240"/>
      <c r="J72" s="240"/>
      <c r="K72" s="240"/>
      <c r="L72" s="240"/>
      <c r="M72" s="240"/>
      <c r="N72" s="240"/>
      <c r="O72" s="240"/>
      <c r="P72" s="240"/>
      <c r="Q72" s="240"/>
      <c r="R72" s="240"/>
      <c r="S72" s="240"/>
      <c r="T72" s="240"/>
      <c r="U72" s="240"/>
      <c r="V72" s="239"/>
      <c r="W72" s="240"/>
      <c r="X72" s="240"/>
      <c r="Y72" s="240"/>
      <c r="Z72" s="240"/>
      <c r="AA72" s="240"/>
      <c r="AB72" s="240"/>
      <c r="AC72" s="240"/>
      <c r="AD72" s="240"/>
      <c r="AE72" s="240"/>
      <c r="AF72" s="240"/>
      <c r="AG72" s="240"/>
      <c r="AH72" s="240"/>
      <c r="AI72" s="240"/>
      <c r="AJ72" s="240"/>
      <c r="AK72" s="240"/>
      <c r="AL72" s="240"/>
      <c r="AM72" s="240"/>
      <c r="AN72" s="240"/>
      <c r="AO72" s="240"/>
      <c r="AP72" s="240"/>
      <c r="AQ72" s="240"/>
      <c r="AU72" s="88"/>
      <c r="AV72" s="93" t="s">
        <v>253</v>
      </c>
      <c r="AW72" s="280" t="s">
        <v>862</v>
      </c>
      <c r="AX72" s="281">
        <v>5000</v>
      </c>
      <c r="AY72" s="88"/>
      <c r="AZ72" s="24"/>
      <c r="BA72" s="24"/>
      <c r="BB72" s="24"/>
    </row>
    <row r="73" spans="1:54" ht="27.75" customHeight="1">
      <c r="A73" s="240"/>
      <c r="B73" s="240"/>
      <c r="C73" s="240"/>
      <c r="D73" s="240"/>
      <c r="E73" s="240"/>
      <c r="F73" s="240"/>
      <c r="G73" s="240"/>
      <c r="H73" s="240"/>
      <c r="I73" s="240"/>
      <c r="J73" s="240"/>
      <c r="K73" s="240"/>
      <c r="L73" s="240"/>
      <c r="M73" s="240"/>
      <c r="N73" s="240"/>
      <c r="O73" s="240"/>
      <c r="P73" s="240"/>
      <c r="Q73" s="240"/>
      <c r="R73" s="240"/>
      <c r="S73" s="240"/>
      <c r="T73" s="240"/>
      <c r="U73" s="240"/>
      <c r="V73" s="239"/>
      <c r="W73" s="240"/>
      <c r="X73" s="240"/>
      <c r="Y73" s="240"/>
      <c r="Z73" s="240"/>
      <c r="AA73" s="240"/>
      <c r="AB73" s="240"/>
      <c r="AC73" s="240"/>
      <c r="AD73" s="240"/>
      <c r="AE73" s="240"/>
      <c r="AF73" s="240"/>
      <c r="AG73" s="240"/>
      <c r="AH73" s="240"/>
      <c r="AI73" s="240"/>
      <c r="AJ73" s="240"/>
      <c r="AK73" s="240"/>
      <c r="AL73" s="240"/>
      <c r="AM73" s="240"/>
      <c r="AN73" s="240"/>
      <c r="AO73" s="240"/>
      <c r="AP73" s="240"/>
      <c r="AQ73" s="240"/>
      <c r="AU73" s="24"/>
      <c r="AV73" s="93" t="s">
        <v>254</v>
      </c>
      <c r="AW73" s="280" t="s">
        <v>861</v>
      </c>
      <c r="AX73" s="281">
        <v>1000</v>
      </c>
      <c r="AY73" s="94" t="s">
        <v>230</v>
      </c>
      <c r="AZ73" s="24"/>
      <c r="BA73" s="24"/>
      <c r="BB73" s="24"/>
    </row>
    <row r="74" spans="1:54" ht="27.75" customHeight="1">
      <c r="A74" s="240"/>
      <c r="B74" s="240"/>
      <c r="C74" s="240"/>
      <c r="D74" s="240"/>
      <c r="E74" s="240"/>
      <c r="F74" s="240"/>
      <c r="G74" s="240"/>
      <c r="H74" s="240"/>
      <c r="I74" s="240"/>
      <c r="J74" s="240"/>
      <c r="K74" s="240"/>
      <c r="L74" s="240"/>
      <c r="M74" s="240"/>
      <c r="N74" s="240"/>
      <c r="O74" s="240"/>
      <c r="P74" s="240"/>
      <c r="Q74" s="240"/>
      <c r="R74" s="240"/>
      <c r="S74" s="240"/>
      <c r="T74" s="240"/>
      <c r="U74" s="240"/>
      <c r="V74" s="239"/>
      <c r="W74" s="240"/>
      <c r="X74" s="240"/>
      <c r="Y74" s="240"/>
      <c r="Z74" s="240"/>
      <c r="AA74" s="240"/>
      <c r="AB74" s="240"/>
      <c r="AC74" s="240"/>
      <c r="AD74" s="240"/>
      <c r="AE74" s="240"/>
      <c r="AF74" s="240"/>
      <c r="AG74" s="240"/>
      <c r="AH74" s="240"/>
      <c r="AI74" s="240"/>
      <c r="AJ74" s="240"/>
      <c r="AK74" s="240"/>
      <c r="AL74" s="240"/>
      <c r="AM74" s="240"/>
      <c r="AN74" s="240"/>
      <c r="AO74" s="240"/>
      <c r="AP74" s="240"/>
      <c r="AQ74" s="240"/>
      <c r="AU74" s="24"/>
      <c r="AV74" s="93" t="s">
        <v>255</v>
      </c>
      <c r="AW74" s="280" t="s">
        <v>767</v>
      </c>
      <c r="AX74" s="281">
        <v>1000</v>
      </c>
      <c r="AY74" s="24"/>
      <c r="AZ74" s="24"/>
      <c r="BA74" s="24"/>
      <c r="BB74" s="24"/>
    </row>
    <row r="75" spans="1:54" ht="27.75" customHeight="1">
      <c r="A75" s="240"/>
      <c r="B75" s="240"/>
      <c r="C75" s="240"/>
      <c r="D75" s="240"/>
      <c r="E75" s="240"/>
      <c r="F75" s="240"/>
      <c r="G75" s="240"/>
      <c r="H75" s="240"/>
      <c r="I75" s="240"/>
      <c r="J75" s="240"/>
      <c r="K75" s="240"/>
      <c r="L75" s="240"/>
      <c r="M75" s="240"/>
      <c r="N75" s="240"/>
      <c r="O75" s="240"/>
      <c r="P75" s="240"/>
      <c r="Q75" s="240"/>
      <c r="R75" s="240"/>
      <c r="S75" s="240"/>
      <c r="T75" s="240"/>
      <c r="U75" s="240"/>
      <c r="V75" s="239"/>
      <c r="W75" s="240"/>
      <c r="X75" s="240"/>
      <c r="Y75" s="240"/>
      <c r="Z75" s="240"/>
      <c r="AA75" s="240"/>
      <c r="AB75" s="240"/>
      <c r="AC75" s="240"/>
      <c r="AD75" s="240"/>
      <c r="AE75" s="240"/>
      <c r="AF75" s="240"/>
      <c r="AG75" s="240"/>
      <c r="AH75" s="240"/>
      <c r="AI75" s="240"/>
      <c r="AJ75" s="240"/>
      <c r="AK75" s="240"/>
      <c r="AL75" s="240"/>
      <c r="AM75" s="240"/>
      <c r="AN75" s="240"/>
      <c r="AO75" s="240"/>
      <c r="AP75" s="240"/>
      <c r="AQ75" s="240"/>
      <c r="AU75" s="88" t="s">
        <v>61</v>
      </c>
      <c r="AV75" s="88" t="s">
        <v>75</v>
      </c>
      <c r="AW75" s="88"/>
      <c r="AX75" s="94"/>
      <c r="AY75" s="94" t="s">
        <v>346</v>
      </c>
      <c r="AZ75" s="24"/>
      <c r="BA75" s="24"/>
      <c r="BB75" s="24"/>
    </row>
    <row r="76" spans="1:54" ht="27.75" customHeight="1">
      <c r="A76" s="240"/>
      <c r="B76" s="240"/>
      <c r="C76" s="240"/>
      <c r="D76" s="240"/>
      <c r="E76" s="240"/>
      <c r="F76" s="240"/>
      <c r="G76" s="240"/>
      <c r="H76" s="240"/>
      <c r="I76" s="240"/>
      <c r="J76" s="240"/>
      <c r="K76" s="240"/>
      <c r="L76" s="240"/>
      <c r="M76" s="240"/>
      <c r="N76" s="240"/>
      <c r="O76" s="240"/>
      <c r="P76" s="240"/>
      <c r="Q76" s="240"/>
      <c r="R76" s="240"/>
      <c r="S76" s="240"/>
      <c r="T76" s="240"/>
      <c r="U76" s="240"/>
      <c r="V76" s="239"/>
      <c r="W76" s="240"/>
      <c r="X76" s="240"/>
      <c r="Y76" s="240"/>
      <c r="Z76" s="240"/>
      <c r="AA76" s="240"/>
      <c r="AB76" s="240"/>
      <c r="AC76" s="240"/>
      <c r="AD76" s="240"/>
      <c r="AE76" s="240"/>
      <c r="AF76" s="240"/>
      <c r="AG76" s="240"/>
      <c r="AH76" s="240"/>
      <c r="AI76" s="240"/>
      <c r="AJ76" s="240"/>
      <c r="AK76" s="240"/>
      <c r="AL76" s="240"/>
      <c r="AM76" s="240"/>
      <c r="AN76" s="240"/>
      <c r="AO76" s="240"/>
      <c r="AP76" s="240"/>
      <c r="AQ76" s="240"/>
      <c r="AU76" s="24"/>
      <c r="AV76" s="91" t="s">
        <v>206</v>
      </c>
      <c r="AW76" s="282"/>
      <c r="AX76" s="283"/>
      <c r="AY76" s="94" t="s">
        <v>74</v>
      </c>
      <c r="AZ76" s="24"/>
      <c r="BA76" s="24"/>
      <c r="BB76" s="24"/>
    </row>
    <row r="77" spans="1:54" ht="27.75" customHeight="1">
      <c r="A77" s="23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U77" s="88"/>
      <c r="AV77" s="280"/>
      <c r="AW77" s="280"/>
      <c r="AX77" s="280"/>
      <c r="AY77" s="280"/>
      <c r="AZ77" s="280"/>
      <c r="BA77" s="280"/>
      <c r="BB77" s="24"/>
    </row>
    <row r="78" spans="1:54" ht="27.75" customHeight="1">
      <c r="A78" s="239"/>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239"/>
      <c r="AP78" s="239"/>
      <c r="AQ78" s="239"/>
      <c r="AU78" s="88"/>
      <c r="AV78" s="88"/>
      <c r="AW78" s="88"/>
      <c r="AX78" s="88"/>
      <c r="AY78" s="88"/>
      <c r="AZ78" s="24"/>
      <c r="BA78" s="24"/>
      <c r="BB78" s="24"/>
    </row>
    <row r="79" spans="1:48" ht="27.75" customHeight="1">
      <c r="A79" s="239"/>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U79" s="16" t="s">
        <v>77</v>
      </c>
      <c r="AV79" s="16" t="s">
        <v>80</v>
      </c>
    </row>
    <row r="80" spans="1:55" ht="27.75" customHeight="1">
      <c r="A80" s="239"/>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V80" s="304" t="s">
        <v>830</v>
      </c>
      <c r="AW80" s="284" t="s">
        <v>649</v>
      </c>
      <c r="AX80" s="16" t="s">
        <v>334</v>
      </c>
      <c r="AZ80" s="322"/>
      <c r="BA80" s="323"/>
      <c r="BB80" s="14"/>
      <c r="BC80" s="230"/>
    </row>
    <row r="81" spans="1:55" ht="27.75" customHeight="1">
      <c r="A81" s="239"/>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W81" s="16" t="s">
        <v>81</v>
      </c>
      <c r="AZ81" s="14"/>
      <c r="BA81" s="14"/>
      <c r="BB81" s="14"/>
      <c r="BC81" s="230"/>
    </row>
    <row r="82" spans="1:55" ht="27.75" customHeight="1">
      <c r="A82" s="239"/>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39"/>
      <c r="AW82" s="284">
        <f>IF(T31&gt;=31,"3",IF(T31&gt;=16,2,IF(T31&gt;=5,1,0)))</f>
        <v>0</v>
      </c>
      <c r="AX82" s="16" t="s">
        <v>232</v>
      </c>
      <c r="AZ82" s="14"/>
      <c r="BA82" s="323"/>
      <c r="BB82" s="14"/>
      <c r="BC82" s="230"/>
    </row>
    <row r="83" spans="1:55" ht="27.75" customHeight="1">
      <c r="A83" s="239"/>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W83" s="16" t="s">
        <v>235</v>
      </c>
      <c r="AZ83" s="14"/>
      <c r="BA83" s="14"/>
      <c r="BB83" s="14"/>
      <c r="BC83" s="230"/>
    </row>
    <row r="84" spans="1:55" ht="27.75" customHeight="1">
      <c r="A84" s="239"/>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239"/>
      <c r="AP84" s="239"/>
      <c r="AQ84" s="239"/>
      <c r="AW84" s="175" t="s">
        <v>831</v>
      </c>
      <c r="AX84" s="102" t="s">
        <v>82</v>
      </c>
      <c r="AY84" s="176"/>
      <c r="AZ84" s="14"/>
      <c r="BA84" s="324"/>
      <c r="BB84" s="325"/>
      <c r="BC84" s="230"/>
    </row>
    <row r="85" spans="1:55" ht="27.75" customHeight="1">
      <c r="A85" s="239"/>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W85" s="175" t="s">
        <v>832</v>
      </c>
      <c r="AX85" s="102" t="s">
        <v>83</v>
      </c>
      <c r="AY85" s="176"/>
      <c r="AZ85" s="14"/>
      <c r="BA85" s="324"/>
      <c r="BB85" s="325"/>
      <c r="BC85" s="230"/>
    </row>
    <row r="86" spans="1:55" ht="27.75" customHeight="1">
      <c r="A86" s="239"/>
      <c r="B86" s="239"/>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239"/>
      <c r="AN86" s="239"/>
      <c r="AO86" s="239"/>
      <c r="AP86" s="239"/>
      <c r="AQ86" s="239"/>
      <c r="AW86" s="175" t="s">
        <v>833</v>
      </c>
      <c r="AX86" s="102" t="s">
        <v>84</v>
      </c>
      <c r="AZ86" s="14"/>
      <c r="BA86" s="324"/>
      <c r="BB86" s="325"/>
      <c r="BC86" s="230"/>
    </row>
    <row r="87" spans="1:55" ht="27.75" customHeight="1">
      <c r="A87" s="239"/>
      <c r="B87" s="239"/>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W87" s="175" t="s">
        <v>834</v>
      </c>
      <c r="AX87" s="102" t="s">
        <v>774</v>
      </c>
      <c r="AZ87" s="14"/>
      <c r="BA87" s="324"/>
      <c r="BB87" s="325"/>
      <c r="BC87" s="230"/>
    </row>
    <row r="88" spans="1:43" ht="27.75" customHeight="1">
      <c r="A88" s="239"/>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239"/>
    </row>
    <row r="89" spans="1:53" ht="27.75" customHeight="1">
      <c r="A89" s="239"/>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U89" s="88" t="s">
        <v>274</v>
      </c>
      <c r="AV89" s="88" t="s">
        <v>225</v>
      </c>
      <c r="AW89" s="88"/>
      <c r="AY89" s="13"/>
      <c r="AZ89" s="24"/>
      <c r="BA89" s="24"/>
    </row>
    <row r="90" spans="1:51" ht="27.75" customHeight="1">
      <c r="A90" s="239"/>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V90" s="92" t="s">
        <v>335</v>
      </c>
      <c r="AW90" s="285"/>
      <c r="AX90" s="286"/>
      <c r="AY90" s="94" t="s">
        <v>284</v>
      </c>
    </row>
    <row r="91" spans="1:51" ht="27.75" customHeight="1">
      <c r="A91" s="239"/>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V91" s="92" t="s">
        <v>336</v>
      </c>
      <c r="AW91" s="287"/>
      <c r="AY91" s="94" t="s">
        <v>207</v>
      </c>
    </row>
    <row r="92" spans="1:43" ht="27.75" customHeight="1">
      <c r="A92" s="239"/>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row>
    <row r="93" spans="1:51" ht="27.75" customHeight="1">
      <c r="A93" s="239"/>
      <c r="B93" s="239"/>
      <c r="C93" s="239"/>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V93" s="92" t="s">
        <v>337</v>
      </c>
      <c r="AW93" s="285"/>
      <c r="AX93" s="286"/>
      <c r="AY93" s="94" t="s">
        <v>339</v>
      </c>
    </row>
    <row r="94" spans="1:51" ht="27.75" customHeight="1">
      <c r="A94" s="239"/>
      <c r="B94" s="239"/>
      <c r="C94" s="239"/>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V94" s="92" t="s">
        <v>338</v>
      </c>
      <c r="AW94" s="287"/>
      <c r="AY94" s="94" t="s">
        <v>207</v>
      </c>
    </row>
    <row r="95" spans="1:43" ht="27.75" customHeight="1">
      <c r="A95" s="239"/>
      <c r="B95" s="239"/>
      <c r="C95" s="239"/>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row>
    <row r="96" spans="1:43" ht="27.75" customHeight="1">
      <c r="A96" s="239"/>
      <c r="B96" s="239"/>
      <c r="C96" s="239"/>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row>
    <row r="97" spans="1:48" ht="14.25" customHeight="1">
      <c r="A97" s="239"/>
      <c r="B97" s="239"/>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V97" s="16" t="s">
        <v>816</v>
      </c>
    </row>
    <row r="98" spans="1:48" ht="14.25" customHeight="1">
      <c r="A98" s="239"/>
      <c r="B98" s="239"/>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V98" s="16" t="s">
        <v>903</v>
      </c>
    </row>
    <row r="99" spans="1:48" ht="14.25" customHeight="1">
      <c r="A99" s="239"/>
      <c r="B99" s="239"/>
      <c r="C99" s="239"/>
      <c r="D99" s="239"/>
      <c r="E99" s="239"/>
      <c r="F99" s="239"/>
      <c r="G99" s="239"/>
      <c r="H99" s="239"/>
      <c r="I99" s="239"/>
      <c r="J99" s="239"/>
      <c r="K99" s="239"/>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V99" s="16" t="s">
        <v>904</v>
      </c>
    </row>
    <row r="100" spans="1:48" ht="14.25" customHeight="1">
      <c r="A100" s="239"/>
      <c r="B100" s="239"/>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V100" s="16" t="s">
        <v>905</v>
      </c>
    </row>
    <row r="101" spans="1:48" ht="14.25" customHeight="1">
      <c r="A101" s="239"/>
      <c r="B101" s="239"/>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V101" s="16" t="s">
        <v>906</v>
      </c>
    </row>
    <row r="102" spans="1:48" ht="14.25" customHeight="1">
      <c r="A102" s="239"/>
      <c r="B102" s="239"/>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V102" s="16" t="s">
        <v>907</v>
      </c>
    </row>
    <row r="103" spans="1:48" ht="14.25" customHeight="1">
      <c r="A103" s="239"/>
      <c r="B103" s="239"/>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V103" s="16" t="s">
        <v>908</v>
      </c>
    </row>
    <row r="104" spans="1:48" ht="14.25" customHeight="1">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V104" s="16" t="s">
        <v>909</v>
      </c>
    </row>
    <row r="105" spans="1:48" ht="14.25" customHeight="1">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V105" s="16" t="s">
        <v>910</v>
      </c>
    </row>
    <row r="106" spans="1:48" ht="14.25" customHeight="1">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V106" s="16" t="s">
        <v>911</v>
      </c>
    </row>
    <row r="107" spans="1:48" ht="14.25" customHeight="1">
      <c r="A107" s="239"/>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V107" s="16" t="s">
        <v>912</v>
      </c>
    </row>
    <row r="108" spans="1:48" ht="14.25" customHeight="1">
      <c r="A108" s="239"/>
      <c r="B108" s="239"/>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39"/>
      <c r="AP108" s="239"/>
      <c r="AQ108" s="239"/>
      <c r="AV108" s="16" t="s">
        <v>913</v>
      </c>
    </row>
    <row r="109" spans="1:48" ht="14.25" customHeight="1">
      <c r="A109" s="239"/>
      <c r="B109" s="239"/>
      <c r="C109" s="239"/>
      <c r="D109" s="239"/>
      <c r="E109" s="239"/>
      <c r="F109" s="239"/>
      <c r="G109" s="239"/>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39"/>
      <c r="AP109" s="239"/>
      <c r="AQ109" s="239"/>
      <c r="AV109" s="16" t="s">
        <v>914</v>
      </c>
    </row>
    <row r="110" spans="1:48" ht="14.25" customHeight="1">
      <c r="A110" s="239"/>
      <c r="B110" s="239"/>
      <c r="C110" s="239"/>
      <c r="D110" s="239"/>
      <c r="E110" s="239"/>
      <c r="F110" s="239"/>
      <c r="G110" s="239"/>
      <c r="H110" s="239"/>
      <c r="I110" s="239"/>
      <c r="J110" s="239"/>
      <c r="K110" s="239"/>
      <c r="L110" s="239"/>
      <c r="M110" s="239"/>
      <c r="N110" s="239"/>
      <c r="O110" s="239"/>
      <c r="P110" s="239"/>
      <c r="Q110" s="239"/>
      <c r="R110" s="239"/>
      <c r="S110" s="239"/>
      <c r="T110" s="239"/>
      <c r="U110" s="239"/>
      <c r="V110" s="239"/>
      <c r="W110" s="239"/>
      <c r="X110" s="239"/>
      <c r="Y110" s="239"/>
      <c r="Z110" s="239"/>
      <c r="AA110" s="239"/>
      <c r="AB110" s="239"/>
      <c r="AC110" s="239"/>
      <c r="AD110" s="239"/>
      <c r="AE110" s="239"/>
      <c r="AF110" s="239"/>
      <c r="AG110" s="239"/>
      <c r="AH110" s="239"/>
      <c r="AI110" s="239"/>
      <c r="AJ110" s="239"/>
      <c r="AK110" s="239"/>
      <c r="AL110" s="239"/>
      <c r="AM110" s="239"/>
      <c r="AN110" s="239"/>
      <c r="AO110" s="239"/>
      <c r="AP110" s="239"/>
      <c r="AQ110" s="239"/>
      <c r="AV110" s="16" t="s">
        <v>915</v>
      </c>
    </row>
    <row r="111" spans="1:48" ht="14.25" customHeight="1">
      <c r="A111" s="239"/>
      <c r="B111" s="239"/>
      <c r="C111" s="239"/>
      <c r="D111" s="239"/>
      <c r="E111" s="239"/>
      <c r="F111" s="239"/>
      <c r="G111" s="239"/>
      <c r="H111" s="239"/>
      <c r="I111" s="239"/>
      <c r="J111" s="239"/>
      <c r="K111" s="239"/>
      <c r="L111" s="239"/>
      <c r="M111" s="239"/>
      <c r="N111" s="239"/>
      <c r="O111" s="239"/>
      <c r="P111" s="239"/>
      <c r="Q111" s="239"/>
      <c r="R111" s="239"/>
      <c r="S111" s="239"/>
      <c r="T111" s="239"/>
      <c r="U111" s="239"/>
      <c r="V111" s="239"/>
      <c r="W111" s="239"/>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V111" s="16" t="s">
        <v>916</v>
      </c>
    </row>
    <row r="112" spans="1:48" ht="14.25" customHeight="1">
      <c r="A112" s="239"/>
      <c r="B112" s="239"/>
      <c r="C112" s="239"/>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V112" s="16" t="s">
        <v>917</v>
      </c>
    </row>
    <row r="113" spans="1:48" ht="14.25" customHeight="1">
      <c r="A113" s="239"/>
      <c r="B113" s="239"/>
      <c r="C113" s="239"/>
      <c r="D113" s="239"/>
      <c r="E113" s="239"/>
      <c r="F113" s="239"/>
      <c r="G113" s="239"/>
      <c r="H113" s="239"/>
      <c r="I113" s="239"/>
      <c r="J113" s="239"/>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39"/>
      <c r="AP113" s="239"/>
      <c r="AQ113" s="239"/>
      <c r="AV113" s="16" t="s">
        <v>918</v>
      </c>
    </row>
    <row r="114" spans="1:48" ht="14.25" customHeight="1">
      <c r="A114" s="239"/>
      <c r="B114" s="239"/>
      <c r="C114" s="239"/>
      <c r="D114" s="239"/>
      <c r="E114" s="239"/>
      <c r="F114" s="239"/>
      <c r="G114" s="239"/>
      <c r="H114" s="239"/>
      <c r="I114" s="239"/>
      <c r="J114" s="239"/>
      <c r="K114" s="239"/>
      <c r="L114" s="239"/>
      <c r="M114" s="239"/>
      <c r="N114" s="239"/>
      <c r="O114" s="239"/>
      <c r="P114" s="239"/>
      <c r="Q114" s="239"/>
      <c r="R114" s="239"/>
      <c r="S114" s="239"/>
      <c r="T114" s="239"/>
      <c r="U114" s="239"/>
      <c r="V114" s="239"/>
      <c r="W114" s="239"/>
      <c r="X114" s="239"/>
      <c r="Y114" s="239"/>
      <c r="Z114" s="239"/>
      <c r="AA114" s="239"/>
      <c r="AB114" s="239"/>
      <c r="AC114" s="239"/>
      <c r="AD114" s="239"/>
      <c r="AE114" s="239"/>
      <c r="AF114" s="239"/>
      <c r="AG114" s="239"/>
      <c r="AH114" s="239"/>
      <c r="AI114" s="239"/>
      <c r="AJ114" s="239"/>
      <c r="AK114" s="239"/>
      <c r="AL114" s="239"/>
      <c r="AM114" s="239"/>
      <c r="AN114" s="239"/>
      <c r="AO114" s="239"/>
      <c r="AP114" s="239"/>
      <c r="AQ114" s="239"/>
      <c r="AV114" s="16" t="s">
        <v>919</v>
      </c>
    </row>
    <row r="115" spans="1:48" ht="14.25" customHeight="1">
      <c r="A115" s="239"/>
      <c r="B115" s="239"/>
      <c r="C115" s="239"/>
      <c r="D115" s="239"/>
      <c r="E115" s="239"/>
      <c r="F115" s="239"/>
      <c r="G115" s="239"/>
      <c r="H115" s="239"/>
      <c r="I115" s="239"/>
      <c r="J115" s="239"/>
      <c r="K115" s="239"/>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239"/>
      <c r="AM115" s="239"/>
      <c r="AN115" s="239"/>
      <c r="AO115" s="239"/>
      <c r="AP115" s="239"/>
      <c r="AQ115" s="239"/>
      <c r="AV115" s="16" t="s">
        <v>920</v>
      </c>
    </row>
    <row r="116" spans="1:48" ht="14.25" customHeight="1">
      <c r="A116" s="239"/>
      <c r="B116" s="239"/>
      <c r="C116" s="239"/>
      <c r="D116" s="239"/>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39"/>
      <c r="AQ116" s="239"/>
      <c r="AV116" s="16" t="s">
        <v>921</v>
      </c>
    </row>
    <row r="117" spans="1:48" ht="14.25" customHeight="1">
      <c r="A117" s="239"/>
      <c r="B117" s="239"/>
      <c r="C117" s="239"/>
      <c r="D117" s="239"/>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239"/>
      <c r="AN117" s="239"/>
      <c r="AO117" s="239"/>
      <c r="AP117" s="239"/>
      <c r="AQ117" s="239"/>
      <c r="AV117" s="16" t="s">
        <v>922</v>
      </c>
    </row>
    <row r="118" spans="1:48" ht="14.25" customHeight="1">
      <c r="A118" s="239"/>
      <c r="B118" s="239"/>
      <c r="C118" s="239"/>
      <c r="D118" s="239"/>
      <c r="E118" s="239"/>
      <c r="F118" s="239"/>
      <c r="G118" s="239"/>
      <c r="H118" s="239"/>
      <c r="I118" s="239"/>
      <c r="J118" s="239"/>
      <c r="K118" s="239"/>
      <c r="L118" s="239"/>
      <c r="M118" s="239"/>
      <c r="N118" s="239"/>
      <c r="O118" s="239"/>
      <c r="P118" s="239"/>
      <c r="Q118" s="239"/>
      <c r="R118" s="239"/>
      <c r="S118" s="239"/>
      <c r="T118" s="239"/>
      <c r="U118" s="239"/>
      <c r="V118" s="239"/>
      <c r="W118" s="239"/>
      <c r="X118" s="239"/>
      <c r="Y118" s="239"/>
      <c r="Z118" s="239"/>
      <c r="AA118" s="239"/>
      <c r="AB118" s="239"/>
      <c r="AC118" s="239"/>
      <c r="AD118" s="239"/>
      <c r="AE118" s="239"/>
      <c r="AF118" s="239"/>
      <c r="AG118" s="239"/>
      <c r="AH118" s="239"/>
      <c r="AI118" s="239"/>
      <c r="AJ118" s="239"/>
      <c r="AK118" s="239"/>
      <c r="AL118" s="239"/>
      <c r="AM118" s="239"/>
      <c r="AN118" s="239"/>
      <c r="AO118" s="239"/>
      <c r="AP118" s="239"/>
      <c r="AQ118" s="239"/>
      <c r="AV118" s="16" t="s">
        <v>923</v>
      </c>
    </row>
    <row r="119" spans="1:48" ht="14.25" customHeight="1">
      <c r="A119" s="239"/>
      <c r="B119" s="239"/>
      <c r="C119" s="239"/>
      <c r="D119" s="239"/>
      <c r="E119" s="239"/>
      <c r="F119" s="239"/>
      <c r="G119" s="239"/>
      <c r="H119" s="239"/>
      <c r="I119" s="239"/>
      <c r="J119" s="239"/>
      <c r="K119" s="239"/>
      <c r="L119" s="239"/>
      <c r="M119" s="239"/>
      <c r="N119" s="239"/>
      <c r="O119" s="239"/>
      <c r="P119" s="239"/>
      <c r="Q119" s="239"/>
      <c r="R119" s="239"/>
      <c r="S119" s="239"/>
      <c r="T119" s="239"/>
      <c r="U119" s="239"/>
      <c r="V119" s="239"/>
      <c r="W119" s="239"/>
      <c r="X119" s="239"/>
      <c r="Y119" s="239"/>
      <c r="Z119" s="239"/>
      <c r="AA119" s="239"/>
      <c r="AB119" s="239"/>
      <c r="AC119" s="239"/>
      <c r="AD119" s="239"/>
      <c r="AE119" s="239"/>
      <c r="AF119" s="239"/>
      <c r="AG119" s="239"/>
      <c r="AH119" s="239"/>
      <c r="AI119" s="239"/>
      <c r="AJ119" s="239"/>
      <c r="AK119" s="239"/>
      <c r="AL119" s="239"/>
      <c r="AM119" s="239"/>
      <c r="AN119" s="239"/>
      <c r="AO119" s="239"/>
      <c r="AP119" s="239"/>
      <c r="AQ119" s="239"/>
      <c r="AV119" s="16" t="s">
        <v>924</v>
      </c>
    </row>
    <row r="120" spans="1:48" ht="14.25" customHeight="1">
      <c r="A120" s="239"/>
      <c r="B120" s="239"/>
      <c r="C120" s="239"/>
      <c r="D120" s="239"/>
      <c r="E120" s="239"/>
      <c r="F120" s="239"/>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239"/>
      <c r="AP120" s="239"/>
      <c r="AQ120" s="239"/>
      <c r="AV120" s="16" t="s">
        <v>925</v>
      </c>
    </row>
    <row r="121" spans="1:48" ht="14.25" customHeight="1">
      <c r="A121" s="239"/>
      <c r="B121" s="239"/>
      <c r="C121" s="239"/>
      <c r="D121" s="239"/>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c r="AV121" s="16" t="s">
        <v>926</v>
      </c>
    </row>
    <row r="122" spans="1:48" ht="14.25" customHeight="1">
      <c r="A122" s="239"/>
      <c r="B122" s="239"/>
      <c r="C122" s="239"/>
      <c r="D122" s="239"/>
      <c r="E122" s="239"/>
      <c r="F122" s="239"/>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39"/>
      <c r="AP122" s="239"/>
      <c r="AQ122" s="239"/>
      <c r="AV122" s="16" t="s">
        <v>927</v>
      </c>
    </row>
    <row r="123" spans="1:48" ht="14.25" customHeight="1">
      <c r="A123" s="239"/>
      <c r="B123" s="239"/>
      <c r="C123" s="239"/>
      <c r="D123" s="239"/>
      <c r="E123" s="239"/>
      <c r="F123" s="239"/>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39"/>
      <c r="AL123" s="239"/>
      <c r="AM123" s="239"/>
      <c r="AN123" s="239"/>
      <c r="AO123" s="239"/>
      <c r="AP123" s="239"/>
      <c r="AQ123" s="239"/>
      <c r="AV123" s="16" t="s">
        <v>928</v>
      </c>
    </row>
    <row r="124" spans="1:48" ht="14.25" customHeight="1">
      <c r="A124" s="239"/>
      <c r="B124" s="239"/>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39"/>
      <c r="AV124" s="16" t="s">
        <v>929</v>
      </c>
    </row>
    <row r="125" spans="1:48" ht="14.25" customHeight="1">
      <c r="A125" s="239"/>
      <c r="B125" s="239"/>
      <c r="C125" s="239"/>
      <c r="D125" s="239"/>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c r="AQ125" s="239"/>
      <c r="AV125" s="16" t="s">
        <v>930</v>
      </c>
    </row>
    <row r="126" ht="14.25" customHeight="1">
      <c r="AV126" s="16" t="s">
        <v>931</v>
      </c>
    </row>
    <row r="127" ht="14.25" customHeight="1">
      <c r="AV127" s="16" t="s">
        <v>932</v>
      </c>
    </row>
    <row r="128" ht="14.25" customHeight="1">
      <c r="AV128" s="16" t="s">
        <v>933</v>
      </c>
    </row>
    <row r="129" ht="14.25" customHeight="1">
      <c r="AV129" s="16" t="s">
        <v>934</v>
      </c>
    </row>
    <row r="130" ht="14.25" customHeight="1">
      <c r="AV130" s="16" t="s">
        <v>935</v>
      </c>
    </row>
    <row r="131" ht="14.25" customHeight="1">
      <c r="AV131" s="16" t="s">
        <v>936</v>
      </c>
    </row>
    <row r="132" ht="14.25" customHeight="1">
      <c r="AV132" s="16" t="s">
        <v>937</v>
      </c>
    </row>
    <row r="133" ht="14.25" customHeight="1">
      <c r="AV133" s="16" t="s">
        <v>938</v>
      </c>
    </row>
    <row r="134" ht="14.25" customHeight="1">
      <c r="AV134" s="16" t="s">
        <v>939</v>
      </c>
    </row>
    <row r="135" ht="14.25" customHeight="1">
      <c r="AV135" s="16" t="s">
        <v>940</v>
      </c>
    </row>
    <row r="136" ht="14.25" customHeight="1">
      <c r="AV136" s="16" t="s">
        <v>941</v>
      </c>
    </row>
    <row r="137" ht="14.25" customHeight="1">
      <c r="AV137" s="16" t="s">
        <v>942</v>
      </c>
    </row>
    <row r="138" ht="14.25" customHeight="1">
      <c r="AV138" s="16" t="s">
        <v>943</v>
      </c>
    </row>
    <row r="139" ht="14.25" customHeight="1">
      <c r="AV139" s="16" t="s">
        <v>944</v>
      </c>
    </row>
    <row r="140" ht="14.25" customHeight="1">
      <c r="AV140" s="16" t="s">
        <v>945</v>
      </c>
    </row>
    <row r="141" ht="14.25" customHeight="1">
      <c r="AV141" s="16" t="s">
        <v>946</v>
      </c>
    </row>
    <row r="142" ht="14.25" customHeight="1">
      <c r="AV142" s="16" t="s">
        <v>947</v>
      </c>
    </row>
    <row r="143" ht="14.25" customHeight="1">
      <c r="AV143" s="16" t="s">
        <v>948</v>
      </c>
    </row>
    <row r="144" ht="14.25" customHeight="1">
      <c r="AV144" s="16" t="s">
        <v>949</v>
      </c>
    </row>
    <row r="145" ht="14.25" customHeight="1">
      <c r="AV145" s="16" t="s">
        <v>950</v>
      </c>
    </row>
    <row r="146" ht="14.25" customHeight="1">
      <c r="AV146" s="16" t="s">
        <v>951</v>
      </c>
    </row>
    <row r="147" ht="13.5">
      <c r="AV147" s="16" t="s">
        <v>952</v>
      </c>
    </row>
    <row r="148" ht="13.5">
      <c r="AV148" s="16" t="s">
        <v>953</v>
      </c>
    </row>
    <row r="149" ht="13.5">
      <c r="AV149" s="16" t="s">
        <v>954</v>
      </c>
    </row>
    <row r="150" ht="13.5">
      <c r="AV150" s="16" t="s">
        <v>955</v>
      </c>
    </row>
    <row r="151" ht="13.5">
      <c r="AV151" s="16" t="s">
        <v>956</v>
      </c>
    </row>
    <row r="152" ht="13.5">
      <c r="AV152" s="16" t="s">
        <v>957</v>
      </c>
    </row>
    <row r="153" ht="13.5">
      <c r="AV153" s="16" t="s">
        <v>958</v>
      </c>
    </row>
    <row r="154" ht="13.5">
      <c r="AV154" s="16" t="s">
        <v>959</v>
      </c>
    </row>
    <row r="155" ht="13.5">
      <c r="AV155" s="16" t="s">
        <v>960</v>
      </c>
    </row>
    <row r="156" ht="13.5">
      <c r="AV156" s="16" t="s">
        <v>961</v>
      </c>
    </row>
    <row r="157" ht="13.5">
      <c r="AV157" s="16" t="s">
        <v>962</v>
      </c>
    </row>
    <row r="158" ht="13.5">
      <c r="AV158" s="16" t="s">
        <v>963</v>
      </c>
    </row>
    <row r="159" ht="13.5">
      <c r="AV159" s="16" t="s">
        <v>964</v>
      </c>
    </row>
    <row r="160" ht="13.5">
      <c r="AV160" s="16" t="s">
        <v>965</v>
      </c>
    </row>
    <row r="161" ht="13.5">
      <c r="AV161" s="16" t="s">
        <v>966</v>
      </c>
    </row>
    <row r="162" ht="13.5">
      <c r="AV162" s="16" t="s">
        <v>967</v>
      </c>
    </row>
    <row r="163" ht="13.5">
      <c r="AV163" s="16" t="s">
        <v>968</v>
      </c>
    </row>
    <row r="164" ht="13.5">
      <c r="AV164" s="16" t="s">
        <v>969</v>
      </c>
    </row>
    <row r="165" ht="13.5">
      <c r="AV165" s="16" t="s">
        <v>970</v>
      </c>
    </row>
    <row r="166" ht="13.5">
      <c r="AV166" s="16" t="s">
        <v>971</v>
      </c>
    </row>
    <row r="167" ht="13.5">
      <c r="AV167" s="16" t="s">
        <v>972</v>
      </c>
    </row>
    <row r="168" ht="13.5">
      <c r="AV168" s="16" t="s">
        <v>973</v>
      </c>
    </row>
    <row r="169" ht="13.5">
      <c r="AV169" s="16" t="s">
        <v>974</v>
      </c>
    </row>
    <row r="170" ht="13.5">
      <c r="AV170" s="16" t="s">
        <v>975</v>
      </c>
    </row>
    <row r="171" ht="13.5">
      <c r="AV171" s="16" t="s">
        <v>976</v>
      </c>
    </row>
    <row r="172" ht="13.5">
      <c r="AV172" s="16" t="s">
        <v>977</v>
      </c>
    </row>
    <row r="173" ht="13.5">
      <c r="AV173" s="16" t="s">
        <v>978</v>
      </c>
    </row>
    <row r="174" ht="13.5">
      <c r="AV174" s="16" t="s">
        <v>979</v>
      </c>
    </row>
    <row r="175" ht="13.5">
      <c r="AV175" s="16" t="s">
        <v>980</v>
      </c>
    </row>
    <row r="176" ht="13.5">
      <c r="AV176" s="16" t="s">
        <v>981</v>
      </c>
    </row>
    <row r="177" ht="13.5">
      <c r="AV177" s="16" t="s">
        <v>982</v>
      </c>
    </row>
    <row r="178" ht="13.5">
      <c r="AV178" s="16" t="s">
        <v>983</v>
      </c>
    </row>
    <row r="179" ht="13.5">
      <c r="AV179" s="16" t="s">
        <v>984</v>
      </c>
    </row>
    <row r="180" ht="13.5">
      <c r="AV180" s="16" t="s">
        <v>985</v>
      </c>
    </row>
    <row r="181" ht="13.5">
      <c r="AV181" s="16" t="s">
        <v>986</v>
      </c>
    </row>
    <row r="182" ht="13.5">
      <c r="AV182" s="16" t="s">
        <v>987</v>
      </c>
    </row>
    <row r="183" ht="13.5">
      <c r="AV183" s="16" t="s">
        <v>988</v>
      </c>
    </row>
    <row r="184" ht="13.5">
      <c r="AV184" s="16" t="s">
        <v>989</v>
      </c>
    </row>
    <row r="185" ht="13.5">
      <c r="AV185" s="16" t="s">
        <v>990</v>
      </c>
    </row>
    <row r="186" ht="13.5">
      <c r="AV186" s="16" t="s">
        <v>991</v>
      </c>
    </row>
    <row r="187" ht="13.5">
      <c r="AV187" s="16" t="s">
        <v>992</v>
      </c>
    </row>
    <row r="188" ht="13.5">
      <c r="AV188" s="16" t="s">
        <v>993</v>
      </c>
    </row>
    <row r="189" ht="13.5">
      <c r="AV189" s="16" t="s">
        <v>994</v>
      </c>
    </row>
    <row r="190" ht="13.5">
      <c r="AV190" s="16" t="s">
        <v>995</v>
      </c>
    </row>
    <row r="191" ht="13.5">
      <c r="AV191" s="16" t="s">
        <v>996</v>
      </c>
    </row>
    <row r="192" ht="13.5">
      <c r="AV192" s="16" t="s">
        <v>997</v>
      </c>
    </row>
    <row r="193" ht="13.5">
      <c r="AV193" s="16" t="s">
        <v>998</v>
      </c>
    </row>
    <row r="194" ht="13.5">
      <c r="AV194" s="16" t="s">
        <v>999</v>
      </c>
    </row>
    <row r="195" ht="13.5">
      <c r="AV195" s="16" t="s">
        <v>1000</v>
      </c>
    </row>
    <row r="196" ht="13.5">
      <c r="AV196" s="16" t="s">
        <v>1001</v>
      </c>
    </row>
    <row r="197" ht="13.5">
      <c r="AV197" s="16" t="s">
        <v>1002</v>
      </c>
    </row>
    <row r="198" ht="13.5">
      <c r="AV198" s="16" t="s">
        <v>1003</v>
      </c>
    </row>
    <row r="199" ht="13.5">
      <c r="AV199" s="16" t="s">
        <v>1004</v>
      </c>
    </row>
    <row r="200" ht="13.5">
      <c r="AV200" s="16" t="s">
        <v>1005</v>
      </c>
    </row>
    <row r="201" ht="13.5">
      <c r="AV201" s="16" t="s">
        <v>1006</v>
      </c>
    </row>
    <row r="202" ht="13.5">
      <c r="AV202" s="16" t="s">
        <v>1007</v>
      </c>
    </row>
  </sheetData>
  <sheetProtection password="E856" sheet="1"/>
  <mergeCells count="154">
    <mergeCell ref="AL24:AM24"/>
    <mergeCell ref="AJ25:AK25"/>
    <mergeCell ref="AL25:AM25"/>
    <mergeCell ref="L28:O28"/>
    <mergeCell ref="L29:O29"/>
    <mergeCell ref="AE10:AG10"/>
    <mergeCell ref="AH10:AK10"/>
    <mergeCell ref="Z24:AA24"/>
    <mergeCell ref="AB24:AC24"/>
    <mergeCell ref="AD24:AE24"/>
    <mergeCell ref="AB25:AC25"/>
    <mergeCell ref="AD25:AE25"/>
    <mergeCell ref="T29:U29"/>
    <mergeCell ref="V29:W29"/>
    <mergeCell ref="B28:C28"/>
    <mergeCell ref="D28:E28"/>
    <mergeCell ref="G28:H28"/>
    <mergeCell ref="I28:J28"/>
    <mergeCell ref="B29:C29"/>
    <mergeCell ref="D29:E29"/>
    <mergeCell ref="G29:H29"/>
    <mergeCell ref="I29:J29"/>
    <mergeCell ref="AA36:AC36"/>
    <mergeCell ref="AE36:AG36"/>
    <mergeCell ref="AH36:AJ36"/>
    <mergeCell ref="Y15:AB15"/>
    <mergeCell ref="T28:U28"/>
    <mergeCell ref="V28:W28"/>
    <mergeCell ref="R29:S29"/>
    <mergeCell ref="R26:S26"/>
    <mergeCell ref="AL36:AN36"/>
    <mergeCell ref="AO36:AQ36"/>
    <mergeCell ref="AH24:AI24"/>
    <mergeCell ref="W14:X14"/>
    <mergeCell ref="J36:L36"/>
    <mergeCell ref="M36:O36"/>
    <mergeCell ref="Q36:S36"/>
    <mergeCell ref="T36:V36"/>
    <mergeCell ref="X36:Z36"/>
    <mergeCell ref="R28:S28"/>
    <mergeCell ref="AO1:AQ2"/>
    <mergeCell ref="AC12:AQ12"/>
    <mergeCell ref="AK13:AN13"/>
    <mergeCell ref="M1:AJ1"/>
    <mergeCell ref="AN5:AQ6"/>
    <mergeCell ref="AL1:AN2"/>
    <mergeCell ref="P3:AJ3"/>
    <mergeCell ref="AH7:AK7"/>
    <mergeCell ref="AH8:AK8"/>
    <mergeCell ref="AE7:AG7"/>
    <mergeCell ref="A7:C7"/>
    <mergeCell ref="A16:B16"/>
    <mergeCell ref="R24:S24"/>
    <mergeCell ref="T24:U24"/>
    <mergeCell ref="A1:J1"/>
    <mergeCell ref="G2:J2"/>
    <mergeCell ref="S14:T14"/>
    <mergeCell ref="A2:C2"/>
    <mergeCell ref="M3:O3"/>
    <mergeCell ref="I14:J14"/>
    <mergeCell ref="L25:O25"/>
    <mergeCell ref="V25:W25"/>
    <mergeCell ref="V26:W26"/>
    <mergeCell ref="I26:J26"/>
    <mergeCell ref="R25:S25"/>
    <mergeCell ref="T26:U26"/>
    <mergeCell ref="I31:K31"/>
    <mergeCell ref="L31:O31"/>
    <mergeCell ref="N44:P44"/>
    <mergeCell ref="D30:E30"/>
    <mergeCell ref="I30:J30"/>
    <mergeCell ref="A44:D44"/>
    <mergeCell ref="E35:F35"/>
    <mergeCell ref="J44:M44"/>
    <mergeCell ref="G30:H30"/>
    <mergeCell ref="E44:G44"/>
    <mergeCell ref="T31:W31"/>
    <mergeCell ref="R30:S30"/>
    <mergeCell ref="T30:U30"/>
    <mergeCell ref="L30:O30"/>
    <mergeCell ref="R31:S31"/>
    <mergeCell ref="V30:W30"/>
    <mergeCell ref="AO35:AQ35"/>
    <mergeCell ref="AE35:AG35"/>
    <mergeCell ref="AA35:AC35"/>
    <mergeCell ref="M35:O35"/>
    <mergeCell ref="Q35:S35"/>
    <mergeCell ref="T35:V35"/>
    <mergeCell ref="V27:W27"/>
    <mergeCell ref="I25:J25"/>
    <mergeCell ref="B26:C26"/>
    <mergeCell ref="T44:AQ44"/>
    <mergeCell ref="L41:O41"/>
    <mergeCell ref="P41:Q41"/>
    <mergeCell ref="R41:U41"/>
    <mergeCell ref="X35:Z35"/>
    <mergeCell ref="AH35:AJ35"/>
    <mergeCell ref="AL35:AN35"/>
    <mergeCell ref="B27:C27"/>
    <mergeCell ref="D27:E27"/>
    <mergeCell ref="L26:O26"/>
    <mergeCell ref="G27:H27"/>
    <mergeCell ref="I27:J27"/>
    <mergeCell ref="L27:O27"/>
    <mergeCell ref="E2:F2"/>
    <mergeCell ref="AC15:AD15"/>
    <mergeCell ref="AE15:AQ15"/>
    <mergeCell ref="G15:U15"/>
    <mergeCell ref="D7:U7"/>
    <mergeCell ref="Z14:AB14"/>
    <mergeCell ref="W15:X15"/>
    <mergeCell ref="AO13:AP13"/>
    <mergeCell ref="C13:F13"/>
    <mergeCell ref="AM7:AQ7"/>
    <mergeCell ref="T25:U25"/>
    <mergeCell ref="A41:B41"/>
    <mergeCell ref="C41:E41"/>
    <mergeCell ref="F41:H41"/>
    <mergeCell ref="I41:K41"/>
    <mergeCell ref="B25:C25"/>
    <mergeCell ref="D25:E25"/>
    <mergeCell ref="G25:H25"/>
    <mergeCell ref="G26:H26"/>
    <mergeCell ref="D26:E26"/>
    <mergeCell ref="G13:U13"/>
    <mergeCell ref="A14:B14"/>
    <mergeCell ref="A15:B15"/>
    <mergeCell ref="J35:L35"/>
    <mergeCell ref="A35:D35"/>
    <mergeCell ref="B30:C30"/>
    <mergeCell ref="I16:U16"/>
    <mergeCell ref="D15:F15"/>
    <mergeCell ref="R27:S27"/>
    <mergeCell ref="T27:U27"/>
    <mergeCell ref="AV48:AY48"/>
    <mergeCell ref="AE8:AG8"/>
    <mergeCell ref="A8:C8"/>
    <mergeCell ref="AC14:AQ14"/>
    <mergeCell ref="C14:E14"/>
    <mergeCell ref="F14:H14"/>
    <mergeCell ref="K14:N14"/>
    <mergeCell ref="O14:R14"/>
    <mergeCell ref="W13:X13"/>
    <mergeCell ref="A13:B13"/>
    <mergeCell ref="D8:U8"/>
    <mergeCell ref="AB13:AD13"/>
    <mergeCell ref="AG13:AJ13"/>
    <mergeCell ref="C16:F16"/>
    <mergeCell ref="G16:H16"/>
    <mergeCell ref="V24:W24"/>
    <mergeCell ref="Y13:AA13"/>
    <mergeCell ref="AE13:AF13"/>
    <mergeCell ref="AE9:AG9"/>
    <mergeCell ref="AH9:AK9"/>
  </mergeCells>
  <dataValidations count="14">
    <dataValidation type="list" allowBlank="1" showInputMessage="1" showErrorMessage="1" imeMode="off" sqref="AH7">
      <formula1>$AX$64:$AY$64</formula1>
    </dataValidation>
    <dataValidation type="list" allowBlank="1" showInputMessage="1" showErrorMessage="1" imeMode="off" sqref="AH8:AH10">
      <formula1>$AX$65:$AY$65</formula1>
    </dataValidation>
    <dataValidation allowBlank="1" showInputMessage="1" showErrorMessage="1" imeMode="off" sqref="Y15:AB15 Z14 N44:P44 E44:G44 AE21:AQ21 C21:F21 D20:F20 I21:U21 AE15:AQ15 G25:G31 Z20:AB20 C16:F16 D15:F15 I16:U16 G2 Y21:AB21 T25:W31 H25:H30 L25:O31 AB25:AE26 AJ25:AM25"/>
    <dataValidation allowBlank="1" showInputMessage="1" showErrorMessage="1" imeMode="hiragana" sqref="T44:AQ44 AL37 AO35 AE35 X35 AA35 T35 Q35 J35 M35 D9:U9 AH35 C14:H14 G15:U15 AC14 C19:H19 Y19:AD19 G20:U20 AC20:AQ20 Y13 AB13 Z8:AC8 AL35 AO37 AE37 X37 AA37 T37 Q37 J37 M37 AH37"/>
    <dataValidation type="list" allowBlank="1" showInputMessage="1" showErrorMessage="1" imeMode="off" sqref="AQ13 U14 U19 AQ19">
      <formula1>"男,女"</formula1>
    </dataValidation>
    <dataValidation allowBlank="1" showInputMessage="1" showErrorMessage="1" imeMode="halfKatakana" sqref="K14:R14 D10:U10 AK13 AG13 K19:R19 AG19:AN19"/>
    <dataValidation type="list" allowBlank="1" showInputMessage="1" sqref="AW80 BA80">
      <formula1>"○義務あり,×義務なし"</formula1>
    </dataValidation>
    <dataValidation type="list" allowBlank="1" showInputMessage="1" showErrorMessage="1" sqref="L41">
      <formula1>"○登録あり,×登録なし"</formula1>
    </dataValidation>
    <dataValidation allowBlank="1" showErrorMessage="1" imeMode="off" sqref="V7"/>
    <dataValidation allowBlank="1" showErrorMessage="1" imeMode="hiragana" sqref="V8"/>
    <dataValidation type="list" allowBlank="1" showInputMessage="1" showErrorMessage="1" imeMode="off" sqref="Z7:AC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60:D60 C64:D64 Y60:Z60 Y64:Z64">
      <formula1>"1,2,3"</formula1>
    </dataValidation>
    <dataValidation type="list" allowBlank="1" showInputMessage="1" showErrorMessage="1" imeMode="hiragana" sqref="D7:U7">
      <formula1>AV97:AV202</formula1>
    </dataValidation>
    <dataValidation type="list" allowBlank="1" showInputMessage="1" showErrorMessage="1" imeMode="off" sqref="AM7:AQ7">
      <formula1>$AV$51:$AW$51</formula1>
    </dataValidation>
  </dataValidations>
  <printOptions horizontalCentered="1"/>
  <pageMargins left="0.3937007874015748" right="0.3937007874015748" top="0.984251968503937" bottom="0.3937007874015748" header="0.7874015748031497" footer="0.31496062992125984"/>
  <pageSetup fitToHeight="2" horizontalDpi="600" verticalDpi="600" orientation="landscape" paperSize="9" scale="53"/>
  <headerFooter>
    <oddHeader>&amp;L&amp;"ＭＳ ゴシック,標準"&amp;12&amp;D &amp;T&amp;R&amp;"ＭＳ ゴシック,標準"&amp;12&lt; &amp;P &gt;</oddHeader>
  </headerFooter>
  <rowBreaks count="1" manualBreakCount="1">
    <brk id="39" max="42" man="1"/>
  </rowBreaks>
</worksheet>
</file>

<file path=xl/worksheets/sheet2.xml><?xml version="1.0" encoding="utf-8"?>
<worksheet xmlns="http://schemas.openxmlformats.org/spreadsheetml/2006/main" xmlns:r="http://schemas.openxmlformats.org/officeDocument/2006/relationships">
  <sheetPr>
    <tabColor rgb="FF0000FF"/>
    <pageSetUpPr fitToPage="1"/>
  </sheetPr>
  <dimension ref="A1:CK100"/>
  <sheetViews>
    <sheetView view="pageBreakPreview" zoomScaleNormal="85" zoomScaleSheetLayoutView="100" workbookViewId="0" topLeftCell="AN3">
      <selection activeCell="AO10" sqref="AO10"/>
    </sheetView>
  </sheetViews>
  <sheetFormatPr defaultColWidth="9.00390625" defaultRowHeight="15"/>
  <cols>
    <col min="1" max="1" width="10.7109375" style="68" hidden="1" customWidth="1"/>
    <col min="2" max="2" width="10.7109375" style="199" hidden="1" customWidth="1"/>
    <col min="3" max="3" width="15.7109375" style="68" hidden="1" customWidth="1"/>
    <col min="4" max="4" width="20.7109375" style="68" hidden="1" customWidth="1"/>
    <col min="5" max="39" width="10.7109375" style="68" hidden="1" customWidth="1"/>
    <col min="40" max="40" width="5.7109375" style="68" customWidth="1"/>
    <col min="41" max="44" width="9.140625" style="68" customWidth="1"/>
    <col min="45" max="45" width="5.7109375" style="68" customWidth="1"/>
    <col min="46" max="47" width="10.7109375" style="68" customWidth="1"/>
    <col min="48" max="50" width="10.7109375" style="68" hidden="1" customWidth="1"/>
    <col min="51" max="51" width="8.7109375" style="68" customWidth="1"/>
    <col min="52" max="52" width="12.7109375" style="68" customWidth="1"/>
    <col min="53" max="53" width="5.7109375" style="68" customWidth="1"/>
    <col min="54" max="54" width="8.7109375" style="68" hidden="1" customWidth="1"/>
    <col min="55" max="55" width="12.7109375" style="68" customWidth="1"/>
    <col min="56" max="56" width="5.7109375" style="68" customWidth="1"/>
    <col min="57" max="57" width="14.8515625" style="266" customWidth="1"/>
    <col min="58" max="73" width="14.8515625" style="68" customWidth="1"/>
    <col min="74" max="76" width="8.7109375" style="68" hidden="1" customWidth="1"/>
    <col min="77" max="79" width="5.7109375" style="68" hidden="1" customWidth="1"/>
    <col min="80" max="80" width="8.7109375" style="68" hidden="1" customWidth="1"/>
    <col min="81" max="86" width="16.7109375" style="68" hidden="1" customWidth="1"/>
    <col min="87" max="89" width="13.8515625" style="68" hidden="1" customWidth="1"/>
    <col min="90" max="113" width="5.7109375" style="68" customWidth="1"/>
    <col min="114" max="16384" width="9.00390625" style="68" customWidth="1"/>
  </cols>
  <sheetData>
    <row r="1" spans="1:86" s="77" customFormat="1" ht="13.5" hidden="1">
      <c r="A1" s="190" t="s">
        <v>31</v>
      </c>
      <c r="B1" s="190" t="s">
        <v>31</v>
      </c>
      <c r="C1" s="190" t="s">
        <v>31</v>
      </c>
      <c r="D1" s="190" t="s">
        <v>31</v>
      </c>
      <c r="E1" s="190" t="s">
        <v>31</v>
      </c>
      <c r="F1" s="190" t="s">
        <v>31</v>
      </c>
      <c r="G1" s="190" t="s">
        <v>31</v>
      </c>
      <c r="H1" s="190" t="s">
        <v>31</v>
      </c>
      <c r="I1" s="190" t="s">
        <v>31</v>
      </c>
      <c r="J1" s="190" t="s">
        <v>31</v>
      </c>
      <c r="K1" s="190" t="s">
        <v>31</v>
      </c>
      <c r="L1" s="190" t="s">
        <v>31</v>
      </c>
      <c r="M1" s="190" t="s">
        <v>31</v>
      </c>
      <c r="N1" s="190" t="s">
        <v>31</v>
      </c>
      <c r="O1" s="190" t="s">
        <v>31</v>
      </c>
      <c r="P1" s="190" t="s">
        <v>31</v>
      </c>
      <c r="Q1" s="190" t="s">
        <v>31</v>
      </c>
      <c r="R1" s="190" t="s">
        <v>31</v>
      </c>
      <c r="S1" s="190" t="s">
        <v>31</v>
      </c>
      <c r="T1" s="190" t="s">
        <v>31</v>
      </c>
      <c r="U1" s="190" t="s">
        <v>31</v>
      </c>
      <c r="V1" s="190" t="s">
        <v>31</v>
      </c>
      <c r="W1" s="190" t="s">
        <v>31</v>
      </c>
      <c r="X1" s="190" t="s">
        <v>31</v>
      </c>
      <c r="Y1" s="190" t="s">
        <v>31</v>
      </c>
      <c r="Z1" s="190" t="s">
        <v>31</v>
      </c>
      <c r="AA1" s="190" t="s">
        <v>31</v>
      </c>
      <c r="AB1" s="190" t="s">
        <v>31</v>
      </c>
      <c r="AC1" s="190" t="s">
        <v>31</v>
      </c>
      <c r="AD1" s="190" t="s">
        <v>31</v>
      </c>
      <c r="AE1" s="190" t="s">
        <v>31</v>
      </c>
      <c r="AF1" s="190" t="s">
        <v>31</v>
      </c>
      <c r="AG1" s="190" t="s">
        <v>31</v>
      </c>
      <c r="AH1" s="190" t="s">
        <v>31</v>
      </c>
      <c r="AI1" s="190" t="s">
        <v>31</v>
      </c>
      <c r="AJ1" s="190" t="s">
        <v>31</v>
      </c>
      <c r="AK1" s="190" t="s">
        <v>31</v>
      </c>
      <c r="AL1" s="190" t="s">
        <v>31</v>
      </c>
      <c r="AM1" s="190" t="s">
        <v>31</v>
      </c>
      <c r="AN1" s="80" t="s">
        <v>32</v>
      </c>
      <c r="AO1" s="80" t="s">
        <v>32</v>
      </c>
      <c r="AP1" s="80" t="s">
        <v>32</v>
      </c>
      <c r="AQ1" s="80" t="s">
        <v>32</v>
      </c>
      <c r="AR1" s="80" t="s">
        <v>32</v>
      </c>
      <c r="AS1" s="80" t="s">
        <v>32</v>
      </c>
      <c r="AT1" s="77" t="s">
        <v>33</v>
      </c>
      <c r="AU1" s="77" t="s">
        <v>33</v>
      </c>
      <c r="AV1" s="81"/>
      <c r="AW1" s="81"/>
      <c r="AX1" s="81"/>
      <c r="AY1" s="80" t="s">
        <v>35</v>
      </c>
      <c r="AZ1" s="77" t="s">
        <v>33</v>
      </c>
      <c r="BA1" s="80" t="s">
        <v>32</v>
      </c>
      <c r="BC1" s="80" t="s">
        <v>32</v>
      </c>
      <c r="BD1" s="80" t="s">
        <v>32</v>
      </c>
      <c r="BE1" s="260"/>
      <c r="BF1" s="80"/>
      <c r="BG1" s="80"/>
      <c r="BH1" s="77" t="s">
        <v>36</v>
      </c>
      <c r="BI1" s="77" t="s">
        <v>33</v>
      </c>
      <c r="BJ1" s="77" t="s">
        <v>33</v>
      </c>
      <c r="BK1" s="77" t="s">
        <v>33</v>
      </c>
      <c r="BM1" s="77" t="s">
        <v>33</v>
      </c>
      <c r="BN1" s="77" t="s">
        <v>33</v>
      </c>
      <c r="BO1" s="77" t="s">
        <v>33</v>
      </c>
      <c r="BP1" s="77" t="s">
        <v>33</v>
      </c>
      <c r="BU1" s="77" t="s">
        <v>33</v>
      </c>
      <c r="BV1" s="77" t="s">
        <v>34</v>
      </c>
      <c r="BW1" s="77" t="s">
        <v>34</v>
      </c>
      <c r="BX1" s="77" t="s">
        <v>34</v>
      </c>
      <c r="BY1" s="80" t="s">
        <v>32</v>
      </c>
      <c r="BZ1" s="80" t="s">
        <v>32</v>
      </c>
      <c r="CA1" s="80" t="s">
        <v>32</v>
      </c>
      <c r="CB1" s="81" t="s">
        <v>31</v>
      </c>
      <c r="CC1" s="81" t="s">
        <v>31</v>
      </c>
      <c r="CD1" s="81" t="s">
        <v>31</v>
      </c>
      <c r="CE1" s="81" t="s">
        <v>31</v>
      </c>
      <c r="CF1" s="81" t="s">
        <v>31</v>
      </c>
      <c r="CG1" s="81" t="s">
        <v>31</v>
      </c>
      <c r="CH1" s="81" t="s">
        <v>31</v>
      </c>
    </row>
    <row r="2" spans="1:86" s="101" customFormat="1" ht="13.5" hidden="1">
      <c r="A2" s="191" t="s">
        <v>454</v>
      </c>
      <c r="B2" s="191" t="s">
        <v>417</v>
      </c>
      <c r="C2" s="191" t="s">
        <v>420</v>
      </c>
      <c r="D2" s="191" t="s">
        <v>421</v>
      </c>
      <c r="E2" s="191" t="s">
        <v>429</v>
      </c>
      <c r="F2" s="191" t="s">
        <v>430</v>
      </c>
      <c r="G2" s="191" t="s">
        <v>419</v>
      </c>
      <c r="H2" s="191" t="s">
        <v>422</v>
      </c>
      <c r="I2" s="191" t="s">
        <v>423</v>
      </c>
      <c r="J2" s="191" t="s">
        <v>424</v>
      </c>
      <c r="K2" s="191" t="s">
        <v>418</v>
      </c>
      <c r="L2" s="191" t="s">
        <v>425</v>
      </c>
      <c r="M2" s="191" t="s">
        <v>426</v>
      </c>
      <c r="N2" s="191" t="s">
        <v>427</v>
      </c>
      <c r="O2" s="191" t="s">
        <v>428</v>
      </c>
      <c r="P2" s="191" t="s">
        <v>431</v>
      </c>
      <c r="Q2" s="191" t="s">
        <v>432</v>
      </c>
      <c r="R2" s="191" t="s">
        <v>433</v>
      </c>
      <c r="S2" s="191" t="s">
        <v>434</v>
      </c>
      <c r="T2" s="191" t="s">
        <v>435</v>
      </c>
      <c r="U2" s="191" t="s">
        <v>436</v>
      </c>
      <c r="V2" s="191" t="s">
        <v>437</v>
      </c>
      <c r="W2" s="191" t="s">
        <v>438</v>
      </c>
      <c r="X2" s="191" t="s">
        <v>439</v>
      </c>
      <c r="Y2" s="191" t="s">
        <v>440</v>
      </c>
      <c r="Z2" s="191" t="s">
        <v>441</v>
      </c>
      <c r="AA2" s="191" t="s">
        <v>442</v>
      </c>
      <c r="AB2" s="191" t="s">
        <v>443</v>
      </c>
      <c r="AC2" s="191" t="s">
        <v>444</v>
      </c>
      <c r="AD2" s="191" t="s">
        <v>445</v>
      </c>
      <c r="AE2" s="191" t="s">
        <v>446</v>
      </c>
      <c r="AF2" s="191" t="s">
        <v>447</v>
      </c>
      <c r="AG2" s="191" t="s">
        <v>448</v>
      </c>
      <c r="AH2" s="191" t="s">
        <v>449</v>
      </c>
      <c r="AI2" s="191" t="s">
        <v>450</v>
      </c>
      <c r="AJ2" s="191" t="s">
        <v>451</v>
      </c>
      <c r="AK2" s="191" t="s">
        <v>452</v>
      </c>
      <c r="AL2" s="191" t="s">
        <v>453</v>
      </c>
      <c r="AM2" s="191" t="s">
        <v>455</v>
      </c>
      <c r="AN2" s="100" t="s">
        <v>456</v>
      </c>
      <c r="AO2" s="100" t="s">
        <v>457</v>
      </c>
      <c r="AP2" s="100" t="s">
        <v>458</v>
      </c>
      <c r="AQ2" s="100" t="s">
        <v>459</v>
      </c>
      <c r="AR2" s="100" t="s">
        <v>460</v>
      </c>
      <c r="AS2" s="100" t="s">
        <v>461</v>
      </c>
      <c r="AT2" s="101" t="s">
        <v>463</v>
      </c>
      <c r="AU2" s="101" t="s">
        <v>462</v>
      </c>
      <c r="AV2" s="99"/>
      <c r="AW2" s="99"/>
      <c r="AX2" s="99"/>
      <c r="AY2" s="100" t="s">
        <v>464</v>
      </c>
      <c r="AZ2" s="101" t="s">
        <v>465</v>
      </c>
      <c r="BA2" s="100" t="s">
        <v>466</v>
      </c>
      <c r="BC2" s="100" t="s">
        <v>468</v>
      </c>
      <c r="BD2" s="100" t="s">
        <v>469</v>
      </c>
      <c r="BE2" s="261"/>
      <c r="BF2" s="100"/>
      <c r="BG2" s="100"/>
      <c r="BH2" s="101" t="s">
        <v>470</v>
      </c>
      <c r="BI2" s="101" t="s">
        <v>471</v>
      </c>
      <c r="BJ2" s="101" t="s">
        <v>472</v>
      </c>
      <c r="BK2" s="101" t="s">
        <v>473</v>
      </c>
      <c r="BM2" s="101" t="s">
        <v>474</v>
      </c>
      <c r="BN2" s="101" t="s">
        <v>475</v>
      </c>
      <c r="BO2" s="101" t="s">
        <v>476</v>
      </c>
      <c r="BP2" s="101" t="s">
        <v>477</v>
      </c>
      <c r="BU2" s="101" t="s">
        <v>478</v>
      </c>
      <c r="BV2" s="101" t="s">
        <v>479</v>
      </c>
      <c r="BW2" s="101" t="s">
        <v>480</v>
      </c>
      <c r="BX2" s="101" t="s">
        <v>481</v>
      </c>
      <c r="BY2" s="100" t="s">
        <v>482</v>
      </c>
      <c r="BZ2" s="100" t="s">
        <v>483</v>
      </c>
      <c r="CA2" s="100" t="s">
        <v>484</v>
      </c>
      <c r="CB2" s="99" t="s">
        <v>485</v>
      </c>
      <c r="CC2" s="99" t="s">
        <v>486</v>
      </c>
      <c r="CD2" s="99" t="s">
        <v>487</v>
      </c>
      <c r="CE2" s="99" t="s">
        <v>488</v>
      </c>
      <c r="CF2" s="99" t="s">
        <v>489</v>
      </c>
      <c r="CG2" s="99" t="s">
        <v>490</v>
      </c>
      <c r="CH2" s="99" t="s">
        <v>491</v>
      </c>
    </row>
    <row r="3" spans="1:76" s="58" customFormat="1" ht="24" customHeight="1">
      <c r="A3" s="55"/>
      <c r="B3" s="192"/>
      <c r="C3" s="56"/>
      <c r="D3" s="56"/>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75" t="s">
        <v>835</v>
      </c>
      <c r="AO3" s="575"/>
      <c r="AP3" s="575"/>
      <c r="AQ3" s="575"/>
      <c r="AR3" s="575"/>
      <c r="AS3" s="57"/>
      <c r="AT3" s="55"/>
      <c r="AU3" s="57"/>
      <c r="AV3" s="55"/>
      <c r="AW3" s="55"/>
      <c r="AX3" s="55"/>
      <c r="AY3" s="57"/>
      <c r="AZ3" s="55"/>
      <c r="BA3" s="55"/>
      <c r="BB3" s="56"/>
      <c r="BD3" s="149"/>
      <c r="BE3" s="262"/>
      <c r="BF3" s="149"/>
      <c r="BG3" s="149"/>
      <c r="BH3" s="149"/>
      <c r="BI3" s="149"/>
      <c r="BJ3" s="576">
        <f>'チーム情報(様式A-4)'!$D$7</f>
        <v>0</v>
      </c>
      <c r="BK3" s="576"/>
      <c r="BL3" s="576"/>
      <c r="BM3" s="576"/>
      <c r="BN3" s="576"/>
      <c r="BO3" s="574"/>
      <c r="BP3" s="572">
        <f>IF('※触らないで下さい'!$A$6="","",'※触らないで下さい'!$A$6)</f>
      </c>
      <c r="BQ3" s="234"/>
      <c r="BR3" s="234"/>
      <c r="BS3" s="234"/>
      <c r="BT3" s="234"/>
      <c r="BU3" s="59" t="s">
        <v>352</v>
      </c>
      <c r="BV3" s="60"/>
      <c r="BW3" s="60"/>
      <c r="BX3" s="60"/>
    </row>
    <row r="4" spans="1:80" s="58" customFormat="1" ht="24" customHeight="1" thickBot="1">
      <c r="A4" s="61"/>
      <c r="B4" s="192"/>
      <c r="C4" s="56"/>
      <c r="D4" s="56"/>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3" t="str">
        <f>'チーム情報(様式A-4)'!AV48</f>
        <v>全⽇本ジュニア/ユース/マスターズ選⼿権⼤会2019（プール）</v>
      </c>
      <c r="AP4" s="61"/>
      <c r="AQ4" s="61"/>
      <c r="AR4" s="61"/>
      <c r="AS4" s="61"/>
      <c r="AT4" s="61"/>
      <c r="AV4" s="61"/>
      <c r="AW4" s="61"/>
      <c r="AX4" s="61"/>
      <c r="AY4" s="62"/>
      <c r="AZ4" s="61"/>
      <c r="BA4" s="61"/>
      <c r="BB4" s="56"/>
      <c r="BE4" s="263"/>
      <c r="BO4" s="574"/>
      <c r="BP4" s="573"/>
      <c r="BQ4" s="234"/>
      <c r="BR4" s="234"/>
      <c r="BS4" s="234"/>
      <c r="BT4" s="234"/>
      <c r="BU4" s="59" t="s">
        <v>21</v>
      </c>
      <c r="BV4" s="62"/>
      <c r="BW4" s="62"/>
      <c r="BX4" s="62"/>
      <c r="CB4" s="58" t="s">
        <v>269</v>
      </c>
    </row>
    <row r="5" spans="1:80" s="64" customFormat="1" ht="24" customHeight="1" thickBot="1">
      <c r="A5" s="58"/>
      <c r="B5" s="193"/>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6"/>
      <c r="AV5" s="58"/>
      <c r="AW5" s="58"/>
      <c r="AX5" s="58"/>
      <c r="AY5" s="58"/>
      <c r="AZ5" s="58"/>
      <c r="BA5" s="58"/>
      <c r="BB5" s="56"/>
      <c r="BC5" s="58"/>
      <c r="BD5" s="58"/>
      <c r="BE5" s="569" t="s">
        <v>846</v>
      </c>
      <c r="BF5" s="570"/>
      <c r="BG5" s="570"/>
      <c r="BH5" s="570"/>
      <c r="BI5" s="570"/>
      <c r="BJ5" s="569" t="s">
        <v>229</v>
      </c>
      <c r="BK5" s="577"/>
      <c r="BL5" s="577"/>
      <c r="BM5" s="577"/>
      <c r="BN5" s="569" t="s">
        <v>847</v>
      </c>
      <c r="BO5" s="570"/>
      <c r="BP5" s="570"/>
      <c r="BQ5" s="571"/>
      <c r="BR5" s="569" t="s">
        <v>863</v>
      </c>
      <c r="BS5" s="570"/>
      <c r="BT5" s="570"/>
      <c r="BU5" s="571"/>
      <c r="BV5" s="58"/>
      <c r="BW5" s="58"/>
      <c r="BX5" s="58"/>
      <c r="CB5" s="178" t="s">
        <v>344</v>
      </c>
    </row>
    <row r="6" spans="1:80" s="56" customFormat="1" ht="24" customHeight="1">
      <c r="A6" s="185"/>
      <c r="B6" s="194"/>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6"/>
      <c r="AV6" s="185"/>
      <c r="AW6" s="185"/>
      <c r="AX6" s="185"/>
      <c r="AY6" s="186"/>
      <c r="AZ6" s="185"/>
      <c r="BA6" s="185"/>
      <c r="BB6" s="186"/>
      <c r="BC6" s="185"/>
      <c r="BD6" s="204" t="s">
        <v>841</v>
      </c>
      <c r="BE6" s="335" t="s">
        <v>639</v>
      </c>
      <c r="BF6" s="335" t="s">
        <v>639</v>
      </c>
      <c r="BG6" s="335" t="s">
        <v>639</v>
      </c>
      <c r="BH6" s="335" t="s">
        <v>639</v>
      </c>
      <c r="BI6" s="336" t="s">
        <v>639</v>
      </c>
      <c r="BJ6" s="342" t="s">
        <v>639</v>
      </c>
      <c r="BK6" s="335" t="s">
        <v>639</v>
      </c>
      <c r="BL6" s="335" t="s">
        <v>639</v>
      </c>
      <c r="BM6" s="336" t="s">
        <v>639</v>
      </c>
      <c r="BN6" s="342" t="s">
        <v>639</v>
      </c>
      <c r="BO6" s="335" t="s">
        <v>639</v>
      </c>
      <c r="BP6" s="335" t="s">
        <v>639</v>
      </c>
      <c r="BQ6" s="343" t="s">
        <v>639</v>
      </c>
      <c r="BR6" s="339" t="s">
        <v>639</v>
      </c>
      <c r="BS6" s="335" t="s">
        <v>639</v>
      </c>
      <c r="BT6" s="335" t="s">
        <v>639</v>
      </c>
      <c r="BU6" s="335" t="s">
        <v>639</v>
      </c>
      <c r="BV6" s="186"/>
      <c r="BW6" s="186"/>
      <c r="BX6" s="186"/>
      <c r="CB6" s="179" t="s">
        <v>344</v>
      </c>
    </row>
    <row r="7" spans="1:76" ht="54" customHeight="1">
      <c r="A7" s="97" t="s">
        <v>776</v>
      </c>
      <c r="B7" s="195" t="s">
        <v>777</v>
      </c>
      <c r="C7" s="98" t="s">
        <v>778</v>
      </c>
      <c r="D7" s="98" t="s">
        <v>779</v>
      </c>
      <c r="E7" s="97" t="s">
        <v>780</v>
      </c>
      <c r="F7" s="97" t="s">
        <v>780</v>
      </c>
      <c r="G7" s="97" t="s">
        <v>251</v>
      </c>
      <c r="H7" s="97" t="s">
        <v>365</v>
      </c>
      <c r="I7" s="97" t="s">
        <v>359</v>
      </c>
      <c r="J7" s="97" t="s">
        <v>366</v>
      </c>
      <c r="K7" s="97" t="s">
        <v>364</v>
      </c>
      <c r="L7" s="97" t="s">
        <v>367</v>
      </c>
      <c r="M7" s="97" t="s">
        <v>368</v>
      </c>
      <c r="N7" s="97" t="s">
        <v>369</v>
      </c>
      <c r="O7" s="97" t="s">
        <v>370</v>
      </c>
      <c r="P7" s="97" t="s">
        <v>371</v>
      </c>
      <c r="Q7" s="97" t="s">
        <v>372</v>
      </c>
      <c r="R7" s="97" t="s">
        <v>373</v>
      </c>
      <c r="S7" s="97" t="s">
        <v>374</v>
      </c>
      <c r="T7" s="97" t="s">
        <v>375</v>
      </c>
      <c r="U7" s="97" t="s">
        <v>377</v>
      </c>
      <c r="V7" s="97" t="s">
        <v>378</v>
      </c>
      <c r="W7" s="97" t="s">
        <v>380</v>
      </c>
      <c r="X7" s="97" t="s">
        <v>381</v>
      </c>
      <c r="Y7" s="97" t="s">
        <v>383</v>
      </c>
      <c r="Z7" s="97" t="s">
        <v>384</v>
      </c>
      <c r="AA7" s="97" t="s">
        <v>386</v>
      </c>
      <c r="AB7" s="97" t="s">
        <v>387</v>
      </c>
      <c r="AC7" s="97" t="s">
        <v>389</v>
      </c>
      <c r="AD7" s="97" t="s">
        <v>390</v>
      </c>
      <c r="AE7" s="97" t="s">
        <v>392</v>
      </c>
      <c r="AF7" s="97" t="s">
        <v>393</v>
      </c>
      <c r="AG7" s="97" t="s">
        <v>395</v>
      </c>
      <c r="AH7" s="97" t="s">
        <v>396</v>
      </c>
      <c r="AI7" s="97" t="s">
        <v>398</v>
      </c>
      <c r="AJ7" s="97" t="s">
        <v>399</v>
      </c>
      <c r="AK7" s="97" t="s">
        <v>401</v>
      </c>
      <c r="AL7" s="97" t="s">
        <v>402</v>
      </c>
      <c r="AM7" s="97" t="s">
        <v>363</v>
      </c>
      <c r="AN7" s="104" t="s">
        <v>192</v>
      </c>
      <c r="AO7" s="246" t="s">
        <v>781</v>
      </c>
      <c r="AP7" s="252" t="s">
        <v>782</v>
      </c>
      <c r="AQ7" s="253" t="s">
        <v>783</v>
      </c>
      <c r="AR7" s="247" t="s">
        <v>784</v>
      </c>
      <c r="AS7" s="142" t="s">
        <v>0</v>
      </c>
      <c r="AT7" s="224" t="s">
        <v>798</v>
      </c>
      <c r="AU7" s="224" t="s">
        <v>797</v>
      </c>
      <c r="AV7" s="65"/>
      <c r="AW7" s="65"/>
      <c r="AX7" s="65"/>
      <c r="AY7" s="66" t="s">
        <v>70</v>
      </c>
      <c r="AZ7" s="66" t="s">
        <v>343</v>
      </c>
      <c r="BA7" s="66" t="s">
        <v>366</v>
      </c>
      <c r="BB7" s="224"/>
      <c r="BC7" s="224" t="s">
        <v>23</v>
      </c>
      <c r="BD7" s="67" t="s">
        <v>1</v>
      </c>
      <c r="BE7" s="205" t="s">
        <v>1009</v>
      </c>
      <c r="BF7" s="205" t="s">
        <v>867</v>
      </c>
      <c r="BG7" s="205" t="s">
        <v>868</v>
      </c>
      <c r="BH7" s="205" t="s">
        <v>1010</v>
      </c>
      <c r="BI7" s="337" t="s">
        <v>1011</v>
      </c>
      <c r="BJ7" s="344" t="s">
        <v>871</v>
      </c>
      <c r="BK7" s="205" t="s">
        <v>872</v>
      </c>
      <c r="BL7" s="205" t="s">
        <v>878</v>
      </c>
      <c r="BM7" s="337" t="s">
        <v>885</v>
      </c>
      <c r="BN7" s="344" t="s">
        <v>873</v>
      </c>
      <c r="BO7" s="205" t="s">
        <v>875</v>
      </c>
      <c r="BP7" s="205" t="s">
        <v>879</v>
      </c>
      <c r="BQ7" s="345" t="s">
        <v>884</v>
      </c>
      <c r="BR7" s="340" t="s">
        <v>876</v>
      </c>
      <c r="BS7" s="205" t="s">
        <v>877</v>
      </c>
      <c r="BT7" s="205" t="s">
        <v>881</v>
      </c>
      <c r="BU7" s="205" t="s">
        <v>882</v>
      </c>
      <c r="BV7" s="65" t="s">
        <v>20</v>
      </c>
      <c r="BW7" s="65" t="s">
        <v>2</v>
      </c>
      <c r="BX7" s="65" t="s">
        <v>27</v>
      </c>
    </row>
    <row r="8" spans="1:76" s="79" customFormat="1" ht="24" customHeight="1">
      <c r="A8" s="121">
        <v>0</v>
      </c>
      <c r="B8" s="196">
        <v>0</v>
      </c>
      <c r="C8" s="123" t="str">
        <f aca="true" t="shared" si="0" ref="C8:C39">IF(AO8="","",TRIM(AO8&amp;"　"&amp;AP8))</f>
        <v>東京　太郎</v>
      </c>
      <c r="D8" s="123" t="str">
        <f aca="true" t="shared" si="1" ref="D8:D39">IF(AO8="","",TRIM(AQ8&amp;" "&amp;AR8))</f>
        <v>ﾄｳｷｮｳ ﾀﾛｳ</v>
      </c>
      <c r="E8" s="121">
        <f>'※触らないで下さい'!$B$6</f>
        <v>0</v>
      </c>
      <c r="F8" s="121">
        <f>'※触らないで下さい'!$C$6</f>
        <v>0</v>
      </c>
      <c r="G8" s="121">
        <f>IF(AV8="男",1,IF(AV8="女",2,99))</f>
        <v>99</v>
      </c>
      <c r="H8" s="196" t="str">
        <f>TEXT(BC8,"yyyy/mm/dd")</f>
        <v>2010/09/01</v>
      </c>
      <c r="I8" s="121"/>
      <c r="J8" s="121">
        <f>IF(BA8="","",BA8)</f>
        <v>3</v>
      </c>
      <c r="K8" s="121"/>
      <c r="L8" s="121"/>
      <c r="M8" s="121" t="str">
        <f>MID(AU8,2,7)</f>
        <v>LA12345</v>
      </c>
      <c r="N8" s="121">
        <f>'※触らないで下さい'!$D$6</f>
        <v>0</v>
      </c>
      <c r="O8" s="121">
        <f>'※触らないで下さい'!$E$6</f>
        <v>0</v>
      </c>
      <c r="P8" s="121"/>
      <c r="Q8" s="121"/>
      <c r="R8" s="121">
        <v>1</v>
      </c>
      <c r="S8" s="121">
        <f aca="true" t="shared" si="2" ref="S8:S39">IF(T8="","",$BJ$7)</f>
      </c>
      <c r="T8" s="121">
        <f>IF(BJ8="","",BJ8)</f>
      </c>
      <c r="U8" s="121">
        <f aca="true" t="shared" si="3" ref="U8:U39">IF(V8="","",$BK$7)</f>
      </c>
      <c r="V8" s="121">
        <f>IF(BK8="","",BK8)</f>
      </c>
      <c r="W8" s="121">
        <f aca="true" t="shared" si="4" ref="W8:W39">IF(X8="","",$BM$7)</f>
      </c>
      <c r="X8" s="121">
        <f>IF(BM8="","",BM8)</f>
      </c>
      <c r="Y8" s="121">
        <f aca="true" t="shared" si="5" ref="Y8:Y39">IF(Z8="","",$BN$7)</f>
      </c>
      <c r="Z8" s="121">
        <f>IF(BN8="","",BN8)</f>
      </c>
      <c r="AA8" s="121">
        <f aca="true" t="shared" si="6" ref="AA8:AA39">IF(AB8="","",$BO$7)</f>
      </c>
      <c r="AB8" s="121">
        <f>IF(BO8="","",BO8)</f>
      </c>
      <c r="AC8" s="121">
        <f aca="true" t="shared" si="7" ref="AC8:AC39">IF(AD8="","",$BP$7)</f>
      </c>
      <c r="AD8" s="121">
        <f>IF(BP8="","",BP8)</f>
      </c>
      <c r="AE8" s="121">
        <f aca="true" t="shared" si="8" ref="AE8:AE39">IF(AF8="","",$BU$7)</f>
      </c>
      <c r="AF8" s="121">
        <f>IF(BU8="","",BU8)</f>
      </c>
      <c r="AG8" s="121"/>
      <c r="AH8" s="121"/>
      <c r="AI8" s="121"/>
      <c r="AJ8" s="121"/>
      <c r="AK8" s="121"/>
      <c r="AL8" s="121"/>
      <c r="AM8" s="121"/>
      <c r="AN8" s="122" t="s">
        <v>90</v>
      </c>
      <c r="AO8" s="288" t="s">
        <v>785</v>
      </c>
      <c r="AP8" s="289" t="s">
        <v>786</v>
      </c>
      <c r="AQ8" s="288" t="s">
        <v>787</v>
      </c>
      <c r="AR8" s="289" t="s">
        <v>788</v>
      </c>
      <c r="AS8" s="121" t="s">
        <v>25</v>
      </c>
      <c r="AT8" s="290" t="s">
        <v>800</v>
      </c>
      <c r="AU8" s="291" t="s">
        <v>799</v>
      </c>
      <c r="AV8" s="121"/>
      <c r="AW8" s="121"/>
      <c r="AX8" s="121"/>
      <c r="AY8" s="121" t="s">
        <v>819</v>
      </c>
      <c r="AZ8" s="121" t="s">
        <v>227</v>
      </c>
      <c r="BA8" s="121">
        <v>3</v>
      </c>
      <c r="BB8" s="121"/>
      <c r="BC8" s="292">
        <v>40422</v>
      </c>
      <c r="BD8" s="121">
        <f>IF(BC8="","",DATEDIF(BC8,'チーム情報(様式A-4)'!$G$2,"Y"))</f>
        <v>9</v>
      </c>
      <c r="BE8" s="122"/>
      <c r="BF8" s="122" t="s">
        <v>869</v>
      </c>
      <c r="BG8" s="122"/>
      <c r="BH8" s="122" t="s">
        <v>849</v>
      </c>
      <c r="BI8" s="338"/>
      <c r="BJ8" s="346"/>
      <c r="BK8" s="122"/>
      <c r="BL8" s="122"/>
      <c r="BM8" s="338"/>
      <c r="BN8" s="346"/>
      <c r="BO8" s="122"/>
      <c r="BP8" s="122"/>
      <c r="BQ8" s="347"/>
      <c r="BR8" s="341"/>
      <c r="BS8" s="122"/>
      <c r="BT8" s="122"/>
      <c r="BU8" s="122"/>
      <c r="BV8" s="121">
        <f>COUNTA(BJ8:BU8)</f>
        <v>0</v>
      </c>
      <c r="BW8" s="121">
        <f aca="true" t="shared" si="9" ref="BW8:BW39">IF(BV8&lt;=$CC$81,BV8,$CC$81)</f>
        <v>0</v>
      </c>
      <c r="BX8" s="121">
        <f aca="true" t="shared" si="10" ref="BX8:BX39">IF(BV8&lt;=$CC$81,0,BV8-$CC$81)</f>
        <v>0</v>
      </c>
    </row>
    <row r="9" spans="1:76" s="79" customFormat="1" ht="24" customHeight="1">
      <c r="A9" s="121">
        <v>0</v>
      </c>
      <c r="B9" s="196">
        <v>0</v>
      </c>
      <c r="C9" s="123" t="str">
        <f t="shared" si="0"/>
        <v>品川　勇樹</v>
      </c>
      <c r="D9" s="123" t="str">
        <f t="shared" si="1"/>
        <v>ｼﾅｶﾞﾜ ﾕｳｷ</v>
      </c>
      <c r="E9" s="121">
        <f>'※触らないで下さい'!$B$6</f>
        <v>0</v>
      </c>
      <c r="F9" s="121">
        <f>'※触らないで下さい'!$C$6</f>
        <v>0</v>
      </c>
      <c r="G9" s="121">
        <f>IF(AV9="男",1,IF(AV9="女",2,99))</f>
        <v>99</v>
      </c>
      <c r="H9" s="196" t="str">
        <f aca="true" t="shared" si="11" ref="H9:H59">TEXT(BC9,"yyyy/mm/dd")</f>
        <v>2006/05/05</v>
      </c>
      <c r="I9" s="121"/>
      <c r="J9" s="121">
        <f aca="true" t="shared" si="12" ref="J9:J59">IF(BA9="","",BA9)</f>
        <v>1</v>
      </c>
      <c r="K9" s="121"/>
      <c r="L9" s="121"/>
      <c r="M9" s="121" t="str">
        <f aca="true" t="shared" si="13" ref="M9:M59">MID(AU9,2,7)</f>
        <v>LA12345</v>
      </c>
      <c r="N9" s="121">
        <f>'※触らないで下さい'!$D$6</f>
        <v>0</v>
      </c>
      <c r="O9" s="121">
        <f>'※触らないで下さい'!$E$6</f>
        <v>0</v>
      </c>
      <c r="P9" s="121"/>
      <c r="Q9" s="121"/>
      <c r="R9" s="121">
        <v>1</v>
      </c>
      <c r="S9" s="121">
        <f t="shared" si="2"/>
      </c>
      <c r="T9" s="121">
        <f aca="true" t="shared" si="14" ref="T9:T59">IF(BJ9="","",BJ9)</f>
      </c>
      <c r="U9" s="121" t="str">
        <f t="shared" si="3"/>
        <v>中学生
ﾏﾈｷﾝｷｬﾘｰ
(50m)</v>
      </c>
      <c r="V9" s="121" t="str">
        <f aca="true" t="shared" si="15" ref="V9:V59">IF(BK9="","",BK9)</f>
        <v>01.09.34</v>
      </c>
      <c r="W9" s="121">
        <f t="shared" si="4"/>
      </c>
      <c r="X9" s="121">
        <f aca="true" t="shared" si="16" ref="X9:X59">IF(BM9="","",BM9)</f>
      </c>
      <c r="Y9" s="121">
        <f t="shared" si="5"/>
      </c>
      <c r="Z9" s="121">
        <f aca="true" t="shared" si="17" ref="Z9:Z59">IF(BN9="","",BN9)</f>
      </c>
      <c r="AA9" s="121">
        <f t="shared" si="6"/>
      </c>
      <c r="AB9" s="121">
        <f aca="true" t="shared" si="18" ref="AB9:AB59">IF(BO9="","",BO9)</f>
      </c>
      <c r="AC9" s="121">
        <f t="shared" si="7"/>
      </c>
      <c r="AD9" s="121">
        <f aca="true" t="shared" si="19" ref="AD9:AD59">IF(BP9="","",BP9)</f>
      </c>
      <c r="AE9" s="121">
        <f t="shared" si="8"/>
      </c>
      <c r="AF9" s="121">
        <f aca="true" t="shared" si="20" ref="AF9:AF59">IF(BU9="","",BU9)</f>
      </c>
      <c r="AG9" s="121"/>
      <c r="AH9" s="121"/>
      <c r="AI9" s="121"/>
      <c r="AJ9" s="121"/>
      <c r="AK9" s="121"/>
      <c r="AL9" s="121"/>
      <c r="AM9" s="121"/>
      <c r="AN9" s="122" t="s">
        <v>90</v>
      </c>
      <c r="AO9" s="288" t="s">
        <v>789</v>
      </c>
      <c r="AP9" s="289" t="s">
        <v>790</v>
      </c>
      <c r="AQ9" s="288" t="s">
        <v>791</v>
      </c>
      <c r="AR9" s="289" t="s">
        <v>792</v>
      </c>
      <c r="AS9" s="121" t="s">
        <v>25</v>
      </c>
      <c r="AT9" s="290" t="s">
        <v>802</v>
      </c>
      <c r="AU9" s="293" t="s">
        <v>801</v>
      </c>
      <c r="AV9" s="121"/>
      <c r="AW9" s="121"/>
      <c r="AX9" s="121"/>
      <c r="AY9" s="121" t="s">
        <v>821</v>
      </c>
      <c r="AZ9" s="121" t="s">
        <v>229</v>
      </c>
      <c r="BA9" s="121">
        <v>1</v>
      </c>
      <c r="BB9" s="121"/>
      <c r="BC9" s="292">
        <v>38842</v>
      </c>
      <c r="BD9" s="121">
        <f>IF(BC9="","",DATEDIF(BC9,'チーム情報(様式A-4)'!$G$2,"Y"))</f>
        <v>13</v>
      </c>
      <c r="BE9" s="122"/>
      <c r="BF9" s="122"/>
      <c r="BG9" s="122"/>
      <c r="BH9" s="122"/>
      <c r="BI9" s="338"/>
      <c r="BJ9" s="346"/>
      <c r="BK9" s="122" t="s">
        <v>870</v>
      </c>
      <c r="BL9" s="122" t="s">
        <v>848</v>
      </c>
      <c r="BM9" s="338"/>
      <c r="BN9" s="346"/>
      <c r="BO9" s="122"/>
      <c r="BP9" s="122"/>
      <c r="BQ9" s="347"/>
      <c r="BR9" s="341"/>
      <c r="BS9" s="122"/>
      <c r="BT9" s="122"/>
      <c r="BU9" s="122"/>
      <c r="BV9" s="121">
        <f>COUNTA(BJ9:BU9)</f>
        <v>2</v>
      </c>
      <c r="BW9" s="121">
        <f>IF(BV9&lt;=$CC$81,BV9,$CC$81)</f>
        <v>2</v>
      </c>
      <c r="BX9" s="121">
        <f t="shared" si="10"/>
        <v>0</v>
      </c>
    </row>
    <row r="10" spans="1:76" ht="54" customHeight="1">
      <c r="A10" s="36">
        <f>IF('※触らないで下さい'!$A$6="","",'※触らないで下さい'!$A$6)</f>
      </c>
      <c r="B10" s="197"/>
      <c r="C10" s="70">
        <f t="shared" si="0"/>
      </c>
      <c r="D10" s="70">
        <f t="shared" si="1"/>
      </c>
      <c r="E10" s="228">
        <f>'※触らないで下さい'!$B$6</f>
        <v>0</v>
      </c>
      <c r="F10" s="228">
        <f>'※触らないで下さい'!$C$6</f>
        <v>0</v>
      </c>
      <c r="G10" s="36" t="str">
        <f>AS10</f>
        <v>男</v>
      </c>
      <c r="H10" s="197" t="str">
        <f t="shared" si="11"/>
        <v>1900/01/00</v>
      </c>
      <c r="I10" s="36"/>
      <c r="J10" s="36">
        <f t="shared" si="12"/>
      </c>
      <c r="K10" s="36"/>
      <c r="L10" s="36"/>
      <c r="M10" s="69">
        <f t="shared" si="13"/>
      </c>
      <c r="N10" s="36">
        <f>'※触らないで下さい'!$D$6</f>
        <v>0</v>
      </c>
      <c r="O10" s="36">
        <f>'※触らないで下さい'!$E$6</f>
        <v>0</v>
      </c>
      <c r="P10" s="36"/>
      <c r="Q10" s="36"/>
      <c r="R10" s="36">
        <v>1</v>
      </c>
      <c r="S10" s="36">
        <f t="shared" si="2"/>
      </c>
      <c r="T10" s="36">
        <f t="shared" si="14"/>
      </c>
      <c r="U10" s="36">
        <f t="shared" si="3"/>
      </c>
      <c r="V10" s="36">
        <f t="shared" si="15"/>
      </c>
      <c r="W10" s="36">
        <f t="shared" si="4"/>
      </c>
      <c r="X10" s="36">
        <f t="shared" si="16"/>
      </c>
      <c r="Y10" s="36">
        <f t="shared" si="5"/>
      </c>
      <c r="Z10" s="36">
        <f t="shared" si="17"/>
      </c>
      <c r="AA10" s="36">
        <f t="shared" si="6"/>
      </c>
      <c r="AB10" s="36">
        <f t="shared" si="18"/>
      </c>
      <c r="AC10" s="36">
        <f t="shared" si="7"/>
      </c>
      <c r="AD10" s="36">
        <f t="shared" si="19"/>
      </c>
      <c r="AE10" s="36">
        <f t="shared" si="8"/>
      </c>
      <c r="AF10" s="36">
        <f t="shared" si="20"/>
      </c>
      <c r="AG10" s="36"/>
      <c r="AH10" s="36"/>
      <c r="AI10" s="36"/>
      <c r="AJ10" s="36"/>
      <c r="AK10" s="36"/>
      <c r="AL10" s="36"/>
      <c r="AM10" s="36"/>
      <c r="AN10" s="69" t="s">
        <v>91</v>
      </c>
      <c r="AO10" s="250"/>
      <c r="AP10" s="251"/>
      <c r="AQ10" s="250"/>
      <c r="AR10" s="251"/>
      <c r="AS10" s="36" t="s">
        <v>25</v>
      </c>
      <c r="AT10" s="256"/>
      <c r="AU10" s="35"/>
      <c r="AV10" s="33"/>
      <c r="AW10" s="33"/>
      <c r="AX10" s="33"/>
      <c r="AY10" s="42"/>
      <c r="AZ10" s="33"/>
      <c r="BA10" s="33"/>
      <c r="BB10" s="33"/>
      <c r="BC10" s="34"/>
      <c r="BD10" s="36">
        <f>IF(BC10="","",DATEDIF(BC10,'チーム情報(様式A-4)'!$G$2,"Y"))</f>
      </c>
      <c r="BE10" s="386"/>
      <c r="BF10" s="386"/>
      <c r="BG10" s="386"/>
      <c r="BH10" s="386"/>
      <c r="BI10" s="387"/>
      <c r="BJ10" s="388"/>
      <c r="BK10" s="386"/>
      <c r="BL10" s="387"/>
      <c r="BM10" s="387"/>
      <c r="BN10" s="388"/>
      <c r="BO10" s="386"/>
      <c r="BP10" s="386"/>
      <c r="BQ10" s="389"/>
      <c r="BR10" s="390"/>
      <c r="BS10" s="386"/>
      <c r="BT10" s="386"/>
      <c r="BU10" s="386"/>
      <c r="BV10" s="36">
        <f>COUNTA(BE10:BU10)</f>
        <v>0</v>
      </c>
      <c r="BW10" s="71">
        <f>IF(BV10&lt;=$CC$81,BV10,$CC$81)</f>
        <v>0</v>
      </c>
      <c r="BX10" s="71">
        <f t="shared" si="10"/>
        <v>0</v>
      </c>
    </row>
    <row r="11" spans="1:76" ht="54" customHeight="1">
      <c r="A11" s="36">
        <f>IF('※触らないで下さい'!$A$6="","",'※触らないで下さい'!$A$6)</f>
      </c>
      <c r="B11" s="197"/>
      <c r="C11" s="70">
        <f t="shared" si="0"/>
      </c>
      <c r="D11" s="70">
        <f t="shared" si="1"/>
      </c>
      <c r="E11" s="228">
        <f>'※触らないで下さい'!$B$6</f>
        <v>0</v>
      </c>
      <c r="F11" s="228">
        <f>'※触らないで下さい'!$C$6</f>
        <v>0</v>
      </c>
      <c r="G11" s="36" t="str">
        <f aca="true" t="shared" si="21" ref="G11:G59">AS11</f>
        <v>男</v>
      </c>
      <c r="H11" s="197" t="str">
        <f t="shared" si="11"/>
        <v>1900/01/00</v>
      </c>
      <c r="I11" s="36"/>
      <c r="J11" s="36">
        <f t="shared" si="12"/>
      </c>
      <c r="K11" s="36"/>
      <c r="L11" s="36"/>
      <c r="M11" s="69">
        <f t="shared" si="13"/>
      </c>
      <c r="N11" s="36">
        <f>'※触らないで下さい'!$D$6</f>
        <v>0</v>
      </c>
      <c r="O11" s="36">
        <f>'※触らないで下さい'!$E$6</f>
        <v>0</v>
      </c>
      <c r="P11" s="36"/>
      <c r="Q11" s="36"/>
      <c r="R11" s="36">
        <v>1</v>
      </c>
      <c r="S11" s="36">
        <f t="shared" si="2"/>
      </c>
      <c r="T11" s="36">
        <f t="shared" si="14"/>
      </c>
      <c r="U11" s="36">
        <f t="shared" si="3"/>
      </c>
      <c r="V11" s="36">
        <f t="shared" si="15"/>
      </c>
      <c r="W11" s="36">
        <f t="shared" si="4"/>
      </c>
      <c r="X11" s="36">
        <f t="shared" si="16"/>
      </c>
      <c r="Y11" s="36">
        <f t="shared" si="5"/>
      </c>
      <c r="Z11" s="36">
        <f t="shared" si="17"/>
      </c>
      <c r="AA11" s="36">
        <f t="shared" si="6"/>
      </c>
      <c r="AB11" s="36">
        <f t="shared" si="18"/>
      </c>
      <c r="AC11" s="36">
        <f t="shared" si="7"/>
      </c>
      <c r="AD11" s="36">
        <f t="shared" si="19"/>
      </c>
      <c r="AE11" s="36">
        <f t="shared" si="8"/>
      </c>
      <c r="AF11" s="36">
        <f t="shared" si="20"/>
      </c>
      <c r="AG11" s="36"/>
      <c r="AH11" s="36"/>
      <c r="AI11" s="36"/>
      <c r="AJ11" s="36"/>
      <c r="AK11" s="36"/>
      <c r="AL11" s="36"/>
      <c r="AM11" s="36"/>
      <c r="AN11" s="69" t="s">
        <v>92</v>
      </c>
      <c r="AO11" s="250"/>
      <c r="AP11" s="251"/>
      <c r="AQ11" s="250"/>
      <c r="AR11" s="251"/>
      <c r="AS11" s="36" t="s">
        <v>25</v>
      </c>
      <c r="AT11" s="256"/>
      <c r="AU11" s="35"/>
      <c r="AV11" s="33"/>
      <c r="AW11" s="33"/>
      <c r="AX11" s="33"/>
      <c r="AY11" s="42"/>
      <c r="AZ11" s="33"/>
      <c r="BA11" s="33"/>
      <c r="BB11" s="33"/>
      <c r="BC11" s="34"/>
      <c r="BD11" s="36">
        <f>IF(BC11="","",DATEDIF(BC11,'チーム情報(様式A-4)'!$G$2,"Y"))</f>
      </c>
      <c r="BE11" s="386"/>
      <c r="BF11" s="386"/>
      <c r="BG11" s="386"/>
      <c r="BH11" s="386"/>
      <c r="BI11" s="387"/>
      <c r="BJ11" s="388"/>
      <c r="BK11" s="386"/>
      <c r="BL11" s="387"/>
      <c r="BM11" s="387"/>
      <c r="BN11" s="388"/>
      <c r="BO11" s="386"/>
      <c r="BP11" s="386"/>
      <c r="BQ11" s="389"/>
      <c r="BR11" s="390"/>
      <c r="BS11" s="386"/>
      <c r="BT11" s="386"/>
      <c r="BU11" s="386"/>
      <c r="BV11" s="36">
        <f aca="true" t="shared" si="22" ref="BV11:BV59">COUNTA(BE11:BU11)</f>
        <v>0</v>
      </c>
      <c r="BW11" s="71">
        <f>IF(BV11&lt;=$CC$81,BV11,$CC$81)</f>
        <v>0</v>
      </c>
      <c r="BX11" s="71">
        <f t="shared" si="10"/>
        <v>0</v>
      </c>
    </row>
    <row r="12" spans="1:76" ht="54" customHeight="1">
      <c r="A12" s="36">
        <f>IF('※触らないで下さい'!$A$6="","",'※触らないで下さい'!$A$6)</f>
      </c>
      <c r="B12" s="197"/>
      <c r="C12" s="70">
        <f t="shared" si="0"/>
      </c>
      <c r="D12" s="70">
        <f t="shared" si="1"/>
      </c>
      <c r="E12" s="228">
        <f>'※触らないで下さい'!$B$6</f>
        <v>0</v>
      </c>
      <c r="F12" s="228">
        <f>'※触らないで下さい'!$C$6</f>
        <v>0</v>
      </c>
      <c r="G12" s="36" t="str">
        <f t="shared" si="21"/>
        <v>男</v>
      </c>
      <c r="H12" s="197" t="str">
        <f t="shared" si="11"/>
        <v>1900/01/00</v>
      </c>
      <c r="I12" s="36"/>
      <c r="J12" s="36">
        <f t="shared" si="12"/>
      </c>
      <c r="K12" s="36"/>
      <c r="L12" s="36"/>
      <c r="M12" s="69">
        <f t="shared" si="13"/>
      </c>
      <c r="N12" s="36">
        <f>'※触らないで下さい'!$D$6</f>
        <v>0</v>
      </c>
      <c r="O12" s="36">
        <f>'※触らないで下さい'!$E$6</f>
        <v>0</v>
      </c>
      <c r="P12" s="36"/>
      <c r="Q12" s="36"/>
      <c r="R12" s="36">
        <v>1</v>
      </c>
      <c r="S12" s="36">
        <f t="shared" si="2"/>
      </c>
      <c r="T12" s="36">
        <f t="shared" si="14"/>
      </c>
      <c r="U12" s="36">
        <f t="shared" si="3"/>
      </c>
      <c r="V12" s="36">
        <f t="shared" si="15"/>
      </c>
      <c r="W12" s="36">
        <f t="shared" si="4"/>
      </c>
      <c r="X12" s="36">
        <f t="shared" si="16"/>
      </c>
      <c r="Y12" s="36">
        <f t="shared" si="5"/>
      </c>
      <c r="Z12" s="36">
        <f t="shared" si="17"/>
      </c>
      <c r="AA12" s="36">
        <f t="shared" si="6"/>
      </c>
      <c r="AB12" s="36">
        <f t="shared" si="18"/>
      </c>
      <c r="AC12" s="36">
        <f t="shared" si="7"/>
      </c>
      <c r="AD12" s="36">
        <f t="shared" si="19"/>
      </c>
      <c r="AE12" s="36">
        <f t="shared" si="8"/>
      </c>
      <c r="AF12" s="36">
        <f t="shared" si="20"/>
      </c>
      <c r="AG12" s="36"/>
      <c r="AH12" s="36"/>
      <c r="AI12" s="36"/>
      <c r="AJ12" s="36"/>
      <c r="AK12" s="36"/>
      <c r="AL12" s="36"/>
      <c r="AM12" s="36"/>
      <c r="AN12" s="69" t="s">
        <v>93</v>
      </c>
      <c r="AO12" s="250"/>
      <c r="AP12" s="251"/>
      <c r="AQ12" s="250"/>
      <c r="AR12" s="251"/>
      <c r="AS12" s="36" t="s">
        <v>25</v>
      </c>
      <c r="AT12" s="256"/>
      <c r="AU12" s="35"/>
      <c r="AV12" s="33"/>
      <c r="AW12" s="33"/>
      <c r="AX12" s="33"/>
      <c r="AY12" s="42"/>
      <c r="AZ12" s="33"/>
      <c r="BA12" s="33"/>
      <c r="BB12" s="33"/>
      <c r="BC12" s="34"/>
      <c r="BD12" s="36">
        <f>IF(BC12="","",DATEDIF(BC12,'チーム情報(様式A-4)'!$G$2,"Y"))</f>
      </c>
      <c r="BE12" s="386"/>
      <c r="BF12" s="386"/>
      <c r="BG12" s="386"/>
      <c r="BH12" s="386"/>
      <c r="BI12" s="387"/>
      <c r="BJ12" s="388"/>
      <c r="BK12" s="386"/>
      <c r="BL12" s="387"/>
      <c r="BM12" s="387"/>
      <c r="BN12" s="388"/>
      <c r="BO12" s="386"/>
      <c r="BP12" s="386"/>
      <c r="BQ12" s="389"/>
      <c r="BR12" s="390"/>
      <c r="BS12" s="386"/>
      <c r="BT12" s="386"/>
      <c r="BU12" s="386"/>
      <c r="BV12" s="36">
        <f t="shared" si="22"/>
        <v>0</v>
      </c>
      <c r="BW12" s="71">
        <f t="shared" si="9"/>
        <v>0</v>
      </c>
      <c r="BX12" s="71">
        <f t="shared" si="10"/>
        <v>0</v>
      </c>
    </row>
    <row r="13" spans="1:76" ht="54" customHeight="1">
      <c r="A13" s="36">
        <f>IF('※触らないで下さい'!$A$6="","",'※触らないで下さい'!$A$6)</f>
      </c>
      <c r="B13" s="197"/>
      <c r="C13" s="70">
        <f t="shared" si="0"/>
      </c>
      <c r="D13" s="70">
        <f t="shared" si="1"/>
      </c>
      <c r="E13" s="228">
        <f>'※触らないで下さい'!$B$6</f>
        <v>0</v>
      </c>
      <c r="F13" s="228">
        <f>'※触らないで下さい'!$C$6</f>
        <v>0</v>
      </c>
      <c r="G13" s="36" t="str">
        <f t="shared" si="21"/>
        <v>男</v>
      </c>
      <c r="H13" s="197" t="str">
        <f t="shared" si="11"/>
        <v>1900/01/00</v>
      </c>
      <c r="I13" s="36"/>
      <c r="J13" s="36">
        <f t="shared" si="12"/>
      </c>
      <c r="K13" s="36"/>
      <c r="L13" s="36"/>
      <c r="M13" s="69">
        <f t="shared" si="13"/>
      </c>
      <c r="N13" s="36">
        <f>'※触らないで下さい'!$D$6</f>
        <v>0</v>
      </c>
      <c r="O13" s="36">
        <f>'※触らないで下さい'!$E$6</f>
        <v>0</v>
      </c>
      <c r="P13" s="36"/>
      <c r="Q13" s="36"/>
      <c r="R13" s="36">
        <v>1</v>
      </c>
      <c r="S13" s="36">
        <f t="shared" si="2"/>
      </c>
      <c r="T13" s="36">
        <f t="shared" si="14"/>
      </c>
      <c r="U13" s="36">
        <f t="shared" si="3"/>
      </c>
      <c r="V13" s="36">
        <f t="shared" si="15"/>
      </c>
      <c r="W13" s="36">
        <f t="shared" si="4"/>
      </c>
      <c r="X13" s="36">
        <f t="shared" si="16"/>
      </c>
      <c r="Y13" s="36">
        <f t="shared" si="5"/>
      </c>
      <c r="Z13" s="36">
        <f t="shared" si="17"/>
      </c>
      <c r="AA13" s="36">
        <f t="shared" si="6"/>
      </c>
      <c r="AB13" s="36">
        <f t="shared" si="18"/>
      </c>
      <c r="AC13" s="36">
        <f t="shared" si="7"/>
      </c>
      <c r="AD13" s="36">
        <f t="shared" si="19"/>
      </c>
      <c r="AE13" s="36">
        <f t="shared" si="8"/>
      </c>
      <c r="AF13" s="36">
        <f t="shared" si="20"/>
      </c>
      <c r="AG13" s="36"/>
      <c r="AH13" s="36"/>
      <c r="AI13" s="36"/>
      <c r="AJ13" s="36"/>
      <c r="AK13" s="36"/>
      <c r="AL13" s="36"/>
      <c r="AM13" s="36"/>
      <c r="AN13" s="69" t="s">
        <v>94</v>
      </c>
      <c r="AO13" s="250"/>
      <c r="AP13" s="251"/>
      <c r="AQ13" s="250"/>
      <c r="AR13" s="251"/>
      <c r="AS13" s="36" t="s">
        <v>25</v>
      </c>
      <c r="AT13" s="256"/>
      <c r="AU13" s="35"/>
      <c r="AV13" s="33"/>
      <c r="AW13" s="33"/>
      <c r="AX13" s="33"/>
      <c r="AY13" s="42"/>
      <c r="AZ13" s="33"/>
      <c r="BA13" s="33"/>
      <c r="BB13" s="33"/>
      <c r="BC13" s="34"/>
      <c r="BD13" s="36">
        <f>IF(BC13="","",DATEDIF(BC13,'チーム情報(様式A-4)'!$G$2,"Y"))</f>
      </c>
      <c r="BE13" s="386"/>
      <c r="BF13" s="386"/>
      <c r="BG13" s="386"/>
      <c r="BH13" s="386"/>
      <c r="BI13" s="387"/>
      <c r="BJ13" s="388"/>
      <c r="BK13" s="386"/>
      <c r="BL13" s="387"/>
      <c r="BM13" s="387"/>
      <c r="BN13" s="388"/>
      <c r="BO13" s="386"/>
      <c r="BP13" s="386"/>
      <c r="BQ13" s="389"/>
      <c r="BR13" s="390"/>
      <c r="BS13" s="386"/>
      <c r="BT13" s="386"/>
      <c r="BU13" s="386"/>
      <c r="BV13" s="36">
        <f t="shared" si="22"/>
        <v>0</v>
      </c>
      <c r="BW13" s="71">
        <f t="shared" si="9"/>
        <v>0</v>
      </c>
      <c r="BX13" s="71">
        <f t="shared" si="10"/>
        <v>0</v>
      </c>
    </row>
    <row r="14" spans="1:76" ht="54" customHeight="1">
      <c r="A14" s="36">
        <f>IF('※触らないで下さい'!$A$6="","",'※触らないで下さい'!$A$6)</f>
      </c>
      <c r="B14" s="197"/>
      <c r="C14" s="70">
        <f t="shared" si="0"/>
      </c>
      <c r="D14" s="70">
        <f t="shared" si="1"/>
      </c>
      <c r="E14" s="228">
        <f>'※触らないで下さい'!$B$6</f>
        <v>0</v>
      </c>
      <c r="F14" s="228">
        <f>'※触らないで下さい'!$C$6</f>
        <v>0</v>
      </c>
      <c r="G14" s="36" t="str">
        <f t="shared" si="21"/>
        <v>男</v>
      </c>
      <c r="H14" s="197" t="str">
        <f t="shared" si="11"/>
        <v>1900/01/00</v>
      </c>
      <c r="I14" s="36"/>
      <c r="J14" s="36">
        <f t="shared" si="12"/>
      </c>
      <c r="K14" s="36"/>
      <c r="L14" s="36"/>
      <c r="M14" s="69">
        <f t="shared" si="13"/>
      </c>
      <c r="N14" s="36">
        <f>'※触らないで下さい'!$D$6</f>
        <v>0</v>
      </c>
      <c r="O14" s="36">
        <f>'※触らないで下さい'!$E$6</f>
        <v>0</v>
      </c>
      <c r="P14" s="36"/>
      <c r="Q14" s="36"/>
      <c r="R14" s="36">
        <v>1</v>
      </c>
      <c r="S14" s="36">
        <f t="shared" si="2"/>
      </c>
      <c r="T14" s="36">
        <f t="shared" si="14"/>
      </c>
      <c r="U14" s="36">
        <f t="shared" si="3"/>
      </c>
      <c r="V14" s="36">
        <f t="shared" si="15"/>
      </c>
      <c r="W14" s="36">
        <f t="shared" si="4"/>
      </c>
      <c r="X14" s="36">
        <f t="shared" si="16"/>
      </c>
      <c r="Y14" s="36">
        <f t="shared" si="5"/>
      </c>
      <c r="Z14" s="36">
        <f t="shared" si="17"/>
      </c>
      <c r="AA14" s="36">
        <f t="shared" si="6"/>
      </c>
      <c r="AB14" s="36">
        <f t="shared" si="18"/>
      </c>
      <c r="AC14" s="36">
        <f t="shared" si="7"/>
      </c>
      <c r="AD14" s="36">
        <f t="shared" si="19"/>
      </c>
      <c r="AE14" s="36">
        <f t="shared" si="8"/>
      </c>
      <c r="AF14" s="36">
        <f t="shared" si="20"/>
      </c>
      <c r="AG14" s="36"/>
      <c r="AH14" s="36"/>
      <c r="AI14" s="36"/>
      <c r="AJ14" s="36"/>
      <c r="AK14" s="36"/>
      <c r="AL14" s="36"/>
      <c r="AM14" s="36"/>
      <c r="AN14" s="69" t="s">
        <v>95</v>
      </c>
      <c r="AO14" s="250"/>
      <c r="AP14" s="251"/>
      <c r="AQ14" s="250"/>
      <c r="AR14" s="251"/>
      <c r="AS14" s="36" t="s">
        <v>25</v>
      </c>
      <c r="AT14" s="256"/>
      <c r="AU14" s="35"/>
      <c r="AV14" s="33"/>
      <c r="AW14" s="33"/>
      <c r="AX14" s="33"/>
      <c r="AY14" s="42"/>
      <c r="AZ14" s="33"/>
      <c r="BA14" s="33"/>
      <c r="BB14" s="33"/>
      <c r="BC14" s="34"/>
      <c r="BD14" s="36">
        <f>IF(BC14="","",DATEDIF(BC14,'チーム情報(様式A-4)'!$G$2,"Y"))</f>
      </c>
      <c r="BE14" s="386"/>
      <c r="BF14" s="386"/>
      <c r="BG14" s="386"/>
      <c r="BH14" s="386"/>
      <c r="BI14" s="387"/>
      <c r="BJ14" s="388"/>
      <c r="BK14" s="386"/>
      <c r="BL14" s="387"/>
      <c r="BM14" s="387"/>
      <c r="BN14" s="388"/>
      <c r="BO14" s="386"/>
      <c r="BP14" s="386"/>
      <c r="BQ14" s="389"/>
      <c r="BR14" s="390"/>
      <c r="BS14" s="386"/>
      <c r="BT14" s="386"/>
      <c r="BU14" s="386"/>
      <c r="BV14" s="36">
        <f t="shared" si="22"/>
        <v>0</v>
      </c>
      <c r="BW14" s="71">
        <f t="shared" si="9"/>
        <v>0</v>
      </c>
      <c r="BX14" s="71">
        <f t="shared" si="10"/>
        <v>0</v>
      </c>
    </row>
    <row r="15" spans="1:76" ht="54" customHeight="1">
      <c r="A15" s="36">
        <f>IF('※触らないで下さい'!$A$6="","",'※触らないで下さい'!$A$6)</f>
      </c>
      <c r="B15" s="197"/>
      <c r="C15" s="70">
        <f t="shared" si="0"/>
      </c>
      <c r="D15" s="70">
        <f t="shared" si="1"/>
      </c>
      <c r="E15" s="228">
        <f>'※触らないで下さい'!$B$6</f>
        <v>0</v>
      </c>
      <c r="F15" s="228">
        <f>'※触らないで下さい'!$C$6</f>
        <v>0</v>
      </c>
      <c r="G15" s="36" t="str">
        <f t="shared" si="21"/>
        <v>男</v>
      </c>
      <c r="H15" s="197" t="str">
        <f t="shared" si="11"/>
        <v>1900/01/00</v>
      </c>
      <c r="I15" s="36"/>
      <c r="J15" s="36">
        <f t="shared" si="12"/>
      </c>
      <c r="K15" s="36"/>
      <c r="L15" s="36"/>
      <c r="M15" s="69">
        <f t="shared" si="13"/>
      </c>
      <c r="N15" s="36">
        <f>'※触らないで下さい'!$D$6</f>
        <v>0</v>
      </c>
      <c r="O15" s="36">
        <f>'※触らないで下さい'!$E$6</f>
        <v>0</v>
      </c>
      <c r="P15" s="36"/>
      <c r="Q15" s="36"/>
      <c r="R15" s="36">
        <v>1</v>
      </c>
      <c r="S15" s="36">
        <f t="shared" si="2"/>
      </c>
      <c r="T15" s="36">
        <f t="shared" si="14"/>
      </c>
      <c r="U15" s="36">
        <f t="shared" si="3"/>
      </c>
      <c r="V15" s="36">
        <f t="shared" si="15"/>
      </c>
      <c r="W15" s="36">
        <f t="shared" si="4"/>
      </c>
      <c r="X15" s="36">
        <f t="shared" si="16"/>
      </c>
      <c r="Y15" s="36">
        <f t="shared" si="5"/>
      </c>
      <c r="Z15" s="36">
        <f t="shared" si="17"/>
      </c>
      <c r="AA15" s="36">
        <f t="shared" si="6"/>
      </c>
      <c r="AB15" s="36">
        <f t="shared" si="18"/>
      </c>
      <c r="AC15" s="36">
        <f t="shared" si="7"/>
      </c>
      <c r="AD15" s="36">
        <f t="shared" si="19"/>
      </c>
      <c r="AE15" s="36">
        <f t="shared" si="8"/>
      </c>
      <c r="AF15" s="36">
        <f t="shared" si="20"/>
      </c>
      <c r="AG15" s="36"/>
      <c r="AH15" s="36"/>
      <c r="AI15" s="36"/>
      <c r="AJ15" s="36"/>
      <c r="AK15" s="36"/>
      <c r="AL15" s="36"/>
      <c r="AM15" s="36"/>
      <c r="AN15" s="69" t="s">
        <v>96</v>
      </c>
      <c r="AO15" s="250"/>
      <c r="AP15" s="251"/>
      <c r="AQ15" s="250"/>
      <c r="AR15" s="251"/>
      <c r="AS15" s="36" t="s">
        <v>25</v>
      </c>
      <c r="AT15" s="256"/>
      <c r="AU15" s="35"/>
      <c r="AV15" s="33"/>
      <c r="AW15" s="33"/>
      <c r="AX15" s="33"/>
      <c r="AY15" s="42"/>
      <c r="AZ15" s="33"/>
      <c r="BA15" s="33"/>
      <c r="BB15" s="33"/>
      <c r="BC15" s="34"/>
      <c r="BD15" s="36">
        <f>IF(BC15="","",DATEDIF(BC15,'チーム情報(様式A-4)'!$G$2,"Y"))</f>
      </c>
      <c r="BE15" s="386"/>
      <c r="BF15" s="386"/>
      <c r="BG15" s="386"/>
      <c r="BH15" s="386"/>
      <c r="BI15" s="387"/>
      <c r="BJ15" s="388"/>
      <c r="BK15" s="386"/>
      <c r="BL15" s="387"/>
      <c r="BM15" s="387"/>
      <c r="BN15" s="388"/>
      <c r="BO15" s="386"/>
      <c r="BP15" s="386"/>
      <c r="BQ15" s="389"/>
      <c r="BR15" s="390"/>
      <c r="BS15" s="386"/>
      <c r="BT15" s="386"/>
      <c r="BU15" s="386"/>
      <c r="BV15" s="36">
        <f t="shared" si="22"/>
        <v>0</v>
      </c>
      <c r="BW15" s="71">
        <f t="shared" si="9"/>
        <v>0</v>
      </c>
      <c r="BX15" s="71">
        <f t="shared" si="10"/>
        <v>0</v>
      </c>
    </row>
    <row r="16" spans="1:76" ht="54" customHeight="1">
      <c r="A16" s="36">
        <f>IF('※触らないで下さい'!$A$6="","",'※触らないで下さい'!$A$6)</f>
      </c>
      <c r="B16" s="197"/>
      <c r="C16" s="70">
        <f t="shared" si="0"/>
      </c>
      <c r="D16" s="70">
        <f t="shared" si="1"/>
      </c>
      <c r="E16" s="228">
        <f>'※触らないで下さい'!$B$6</f>
        <v>0</v>
      </c>
      <c r="F16" s="228">
        <f>'※触らないで下さい'!$C$6</f>
        <v>0</v>
      </c>
      <c r="G16" s="36" t="str">
        <f t="shared" si="21"/>
        <v>男</v>
      </c>
      <c r="H16" s="197" t="str">
        <f t="shared" si="11"/>
        <v>1900/01/00</v>
      </c>
      <c r="I16" s="36"/>
      <c r="J16" s="36">
        <f t="shared" si="12"/>
      </c>
      <c r="K16" s="36"/>
      <c r="L16" s="36"/>
      <c r="M16" s="69">
        <f t="shared" si="13"/>
      </c>
      <c r="N16" s="36">
        <f>'※触らないで下さい'!$D$6</f>
        <v>0</v>
      </c>
      <c r="O16" s="36">
        <f>'※触らないで下さい'!$E$6</f>
        <v>0</v>
      </c>
      <c r="P16" s="36"/>
      <c r="Q16" s="36"/>
      <c r="R16" s="36">
        <v>1</v>
      </c>
      <c r="S16" s="36">
        <f t="shared" si="2"/>
      </c>
      <c r="T16" s="36">
        <f t="shared" si="14"/>
      </c>
      <c r="U16" s="36">
        <f t="shared" si="3"/>
      </c>
      <c r="V16" s="36">
        <f t="shared" si="15"/>
      </c>
      <c r="W16" s="36">
        <f t="shared" si="4"/>
      </c>
      <c r="X16" s="36">
        <f t="shared" si="16"/>
      </c>
      <c r="Y16" s="36">
        <f t="shared" si="5"/>
      </c>
      <c r="Z16" s="36">
        <f t="shared" si="17"/>
      </c>
      <c r="AA16" s="36">
        <f t="shared" si="6"/>
      </c>
      <c r="AB16" s="36">
        <f t="shared" si="18"/>
      </c>
      <c r="AC16" s="36">
        <f t="shared" si="7"/>
      </c>
      <c r="AD16" s="36">
        <f t="shared" si="19"/>
      </c>
      <c r="AE16" s="36">
        <f t="shared" si="8"/>
      </c>
      <c r="AF16" s="36">
        <f t="shared" si="20"/>
      </c>
      <c r="AG16" s="36"/>
      <c r="AH16" s="36"/>
      <c r="AI16" s="36"/>
      <c r="AJ16" s="36"/>
      <c r="AK16" s="36"/>
      <c r="AL16" s="36"/>
      <c r="AM16" s="36"/>
      <c r="AN16" s="69" t="s">
        <v>97</v>
      </c>
      <c r="AO16" s="250"/>
      <c r="AP16" s="251"/>
      <c r="AQ16" s="250"/>
      <c r="AR16" s="251"/>
      <c r="AS16" s="36" t="s">
        <v>25</v>
      </c>
      <c r="AT16" s="256"/>
      <c r="AU16" s="35"/>
      <c r="AV16" s="33"/>
      <c r="AW16" s="33"/>
      <c r="AX16" s="33"/>
      <c r="AY16" s="42"/>
      <c r="AZ16" s="33"/>
      <c r="BA16" s="33"/>
      <c r="BB16" s="33"/>
      <c r="BC16" s="34"/>
      <c r="BD16" s="36">
        <f>IF(BC16="","",DATEDIF(BC16,'チーム情報(様式A-4)'!$G$2,"Y"))</f>
      </c>
      <c r="BE16" s="386"/>
      <c r="BF16" s="386"/>
      <c r="BG16" s="386"/>
      <c r="BH16" s="386"/>
      <c r="BI16" s="387"/>
      <c r="BJ16" s="388"/>
      <c r="BK16" s="386"/>
      <c r="BL16" s="387"/>
      <c r="BM16" s="387"/>
      <c r="BN16" s="388"/>
      <c r="BO16" s="386"/>
      <c r="BP16" s="386"/>
      <c r="BQ16" s="389"/>
      <c r="BR16" s="390"/>
      <c r="BS16" s="386"/>
      <c r="BT16" s="386"/>
      <c r="BU16" s="386"/>
      <c r="BV16" s="36">
        <f t="shared" si="22"/>
        <v>0</v>
      </c>
      <c r="BW16" s="71">
        <f t="shared" si="9"/>
        <v>0</v>
      </c>
      <c r="BX16" s="71">
        <f t="shared" si="10"/>
        <v>0</v>
      </c>
    </row>
    <row r="17" spans="1:76" ht="54" customHeight="1">
      <c r="A17" s="36">
        <f>IF('※触らないで下さい'!$A$6="","",'※触らないで下さい'!$A$6)</f>
      </c>
      <c r="B17" s="197"/>
      <c r="C17" s="70">
        <f t="shared" si="0"/>
      </c>
      <c r="D17" s="70">
        <f t="shared" si="1"/>
      </c>
      <c r="E17" s="228">
        <f>'※触らないで下さい'!$B$6</f>
        <v>0</v>
      </c>
      <c r="F17" s="228">
        <f>'※触らないで下さい'!$C$6</f>
        <v>0</v>
      </c>
      <c r="G17" s="36" t="str">
        <f t="shared" si="21"/>
        <v>男</v>
      </c>
      <c r="H17" s="197" t="str">
        <f t="shared" si="11"/>
        <v>1900/01/00</v>
      </c>
      <c r="I17" s="36"/>
      <c r="J17" s="36">
        <f t="shared" si="12"/>
      </c>
      <c r="K17" s="36"/>
      <c r="L17" s="36"/>
      <c r="M17" s="69">
        <f t="shared" si="13"/>
      </c>
      <c r="N17" s="36">
        <f>'※触らないで下さい'!$D$6</f>
        <v>0</v>
      </c>
      <c r="O17" s="36">
        <f>'※触らないで下さい'!$E$6</f>
        <v>0</v>
      </c>
      <c r="P17" s="36"/>
      <c r="Q17" s="36"/>
      <c r="R17" s="36">
        <v>1</v>
      </c>
      <c r="S17" s="36">
        <f t="shared" si="2"/>
      </c>
      <c r="T17" s="36">
        <f t="shared" si="14"/>
      </c>
      <c r="U17" s="36">
        <f t="shared" si="3"/>
      </c>
      <c r="V17" s="36">
        <f t="shared" si="15"/>
      </c>
      <c r="W17" s="36">
        <f t="shared" si="4"/>
      </c>
      <c r="X17" s="36">
        <f t="shared" si="16"/>
      </c>
      <c r="Y17" s="36">
        <f t="shared" si="5"/>
      </c>
      <c r="Z17" s="36">
        <f t="shared" si="17"/>
      </c>
      <c r="AA17" s="36">
        <f t="shared" si="6"/>
      </c>
      <c r="AB17" s="36">
        <f t="shared" si="18"/>
      </c>
      <c r="AC17" s="36">
        <f t="shared" si="7"/>
      </c>
      <c r="AD17" s="36">
        <f t="shared" si="19"/>
      </c>
      <c r="AE17" s="36">
        <f t="shared" si="8"/>
      </c>
      <c r="AF17" s="36">
        <f t="shared" si="20"/>
      </c>
      <c r="AG17" s="36"/>
      <c r="AH17" s="36"/>
      <c r="AI17" s="36"/>
      <c r="AJ17" s="36"/>
      <c r="AK17" s="36"/>
      <c r="AL17" s="36"/>
      <c r="AM17" s="36"/>
      <c r="AN17" s="69" t="s">
        <v>98</v>
      </c>
      <c r="AO17" s="250"/>
      <c r="AP17" s="251"/>
      <c r="AQ17" s="250"/>
      <c r="AR17" s="251"/>
      <c r="AS17" s="36" t="s">
        <v>25</v>
      </c>
      <c r="AT17" s="256"/>
      <c r="AU17" s="35"/>
      <c r="AV17" s="33"/>
      <c r="AW17" s="33"/>
      <c r="AX17" s="33"/>
      <c r="AY17" s="42"/>
      <c r="AZ17" s="33"/>
      <c r="BA17" s="33"/>
      <c r="BB17" s="33"/>
      <c r="BC17" s="34"/>
      <c r="BD17" s="36">
        <f>IF(BC17="","",DATEDIF(BC17,'チーム情報(様式A-4)'!$G$2,"Y"))</f>
      </c>
      <c r="BE17" s="386"/>
      <c r="BF17" s="386"/>
      <c r="BG17" s="386"/>
      <c r="BH17" s="386"/>
      <c r="BI17" s="387"/>
      <c r="BJ17" s="388"/>
      <c r="BK17" s="386"/>
      <c r="BL17" s="387"/>
      <c r="BM17" s="387"/>
      <c r="BN17" s="388"/>
      <c r="BO17" s="386"/>
      <c r="BP17" s="386"/>
      <c r="BQ17" s="389"/>
      <c r="BR17" s="390"/>
      <c r="BS17" s="386"/>
      <c r="BT17" s="386"/>
      <c r="BU17" s="386"/>
      <c r="BV17" s="36">
        <f t="shared" si="22"/>
        <v>0</v>
      </c>
      <c r="BW17" s="71">
        <f t="shared" si="9"/>
        <v>0</v>
      </c>
      <c r="BX17" s="71">
        <f t="shared" si="10"/>
        <v>0</v>
      </c>
    </row>
    <row r="18" spans="1:76" ht="54" customHeight="1">
      <c r="A18" s="36">
        <f>IF('※触らないで下さい'!$A$6="","",'※触らないで下さい'!$A$6)</f>
      </c>
      <c r="B18" s="197"/>
      <c r="C18" s="70">
        <f t="shared" si="0"/>
      </c>
      <c r="D18" s="70">
        <f t="shared" si="1"/>
      </c>
      <c r="E18" s="228">
        <f>'※触らないで下さい'!$B$6</f>
        <v>0</v>
      </c>
      <c r="F18" s="228">
        <f>'※触らないで下さい'!$C$6</f>
        <v>0</v>
      </c>
      <c r="G18" s="36" t="str">
        <f t="shared" si="21"/>
        <v>男</v>
      </c>
      <c r="H18" s="197" t="str">
        <f t="shared" si="11"/>
        <v>1900/01/00</v>
      </c>
      <c r="I18" s="36"/>
      <c r="J18" s="36">
        <f t="shared" si="12"/>
      </c>
      <c r="K18" s="36"/>
      <c r="L18" s="36"/>
      <c r="M18" s="69">
        <f t="shared" si="13"/>
      </c>
      <c r="N18" s="36">
        <f>'※触らないで下さい'!$D$6</f>
        <v>0</v>
      </c>
      <c r="O18" s="36">
        <f>'※触らないで下さい'!$E$6</f>
        <v>0</v>
      </c>
      <c r="P18" s="36"/>
      <c r="Q18" s="36"/>
      <c r="R18" s="36">
        <v>1</v>
      </c>
      <c r="S18" s="36">
        <f t="shared" si="2"/>
      </c>
      <c r="T18" s="36">
        <f t="shared" si="14"/>
      </c>
      <c r="U18" s="36">
        <f t="shared" si="3"/>
      </c>
      <c r="V18" s="36">
        <f t="shared" si="15"/>
      </c>
      <c r="W18" s="36">
        <f t="shared" si="4"/>
      </c>
      <c r="X18" s="36">
        <f t="shared" si="16"/>
      </c>
      <c r="Y18" s="36">
        <f t="shared" si="5"/>
      </c>
      <c r="Z18" s="36">
        <f t="shared" si="17"/>
      </c>
      <c r="AA18" s="36">
        <f t="shared" si="6"/>
      </c>
      <c r="AB18" s="36">
        <f t="shared" si="18"/>
      </c>
      <c r="AC18" s="36">
        <f t="shared" si="7"/>
      </c>
      <c r="AD18" s="36">
        <f t="shared" si="19"/>
      </c>
      <c r="AE18" s="36">
        <f t="shared" si="8"/>
      </c>
      <c r="AF18" s="36">
        <f t="shared" si="20"/>
      </c>
      <c r="AG18" s="36"/>
      <c r="AH18" s="36"/>
      <c r="AI18" s="36"/>
      <c r="AJ18" s="36"/>
      <c r="AK18" s="36"/>
      <c r="AL18" s="36"/>
      <c r="AM18" s="36"/>
      <c r="AN18" s="69" t="s">
        <v>99</v>
      </c>
      <c r="AO18" s="250"/>
      <c r="AP18" s="251"/>
      <c r="AQ18" s="250"/>
      <c r="AR18" s="251"/>
      <c r="AS18" s="36" t="s">
        <v>25</v>
      </c>
      <c r="AT18" s="256"/>
      <c r="AU18" s="35"/>
      <c r="AV18" s="33"/>
      <c r="AW18" s="33"/>
      <c r="AX18" s="33"/>
      <c r="AY18" s="42"/>
      <c r="AZ18" s="33"/>
      <c r="BA18" s="33"/>
      <c r="BB18" s="33"/>
      <c r="BC18" s="34"/>
      <c r="BD18" s="36">
        <f>IF(BC18="","",DATEDIF(BC18,'チーム情報(様式A-4)'!$G$2,"Y"))</f>
      </c>
      <c r="BE18" s="386"/>
      <c r="BF18" s="386"/>
      <c r="BG18" s="386"/>
      <c r="BH18" s="386"/>
      <c r="BI18" s="387"/>
      <c r="BJ18" s="388"/>
      <c r="BK18" s="386"/>
      <c r="BL18" s="387"/>
      <c r="BM18" s="387"/>
      <c r="BN18" s="388"/>
      <c r="BO18" s="386"/>
      <c r="BP18" s="386"/>
      <c r="BQ18" s="389"/>
      <c r="BR18" s="390"/>
      <c r="BS18" s="386"/>
      <c r="BT18" s="386"/>
      <c r="BU18" s="386"/>
      <c r="BV18" s="36">
        <f t="shared" si="22"/>
        <v>0</v>
      </c>
      <c r="BW18" s="71">
        <f t="shared" si="9"/>
        <v>0</v>
      </c>
      <c r="BX18" s="71">
        <f t="shared" si="10"/>
        <v>0</v>
      </c>
    </row>
    <row r="19" spans="1:76" ht="54" customHeight="1">
      <c r="A19" s="36">
        <f>IF('※触らないで下さい'!$A$6="","",'※触らないで下さい'!$A$6)</f>
      </c>
      <c r="B19" s="197"/>
      <c r="C19" s="70">
        <f t="shared" si="0"/>
      </c>
      <c r="D19" s="70">
        <f t="shared" si="1"/>
      </c>
      <c r="E19" s="228">
        <f>'※触らないで下さい'!$B$6</f>
        <v>0</v>
      </c>
      <c r="F19" s="228">
        <f>'※触らないで下さい'!$C$6</f>
        <v>0</v>
      </c>
      <c r="G19" s="36" t="str">
        <f t="shared" si="21"/>
        <v>男</v>
      </c>
      <c r="H19" s="197" t="str">
        <f t="shared" si="11"/>
        <v>1900/01/00</v>
      </c>
      <c r="I19" s="36"/>
      <c r="J19" s="36">
        <f t="shared" si="12"/>
      </c>
      <c r="K19" s="36"/>
      <c r="L19" s="36"/>
      <c r="M19" s="69">
        <f t="shared" si="13"/>
      </c>
      <c r="N19" s="36">
        <f>'※触らないで下さい'!$D$6</f>
        <v>0</v>
      </c>
      <c r="O19" s="36">
        <f>'※触らないで下さい'!$E$6</f>
        <v>0</v>
      </c>
      <c r="P19" s="36"/>
      <c r="Q19" s="36"/>
      <c r="R19" s="36">
        <v>1</v>
      </c>
      <c r="S19" s="36">
        <f t="shared" si="2"/>
      </c>
      <c r="T19" s="36">
        <f t="shared" si="14"/>
      </c>
      <c r="U19" s="36">
        <f t="shared" si="3"/>
      </c>
      <c r="V19" s="36">
        <f t="shared" si="15"/>
      </c>
      <c r="W19" s="36">
        <f t="shared" si="4"/>
      </c>
      <c r="X19" s="36">
        <f t="shared" si="16"/>
      </c>
      <c r="Y19" s="36">
        <f t="shared" si="5"/>
      </c>
      <c r="Z19" s="36">
        <f t="shared" si="17"/>
      </c>
      <c r="AA19" s="36">
        <f t="shared" si="6"/>
      </c>
      <c r="AB19" s="36">
        <f t="shared" si="18"/>
      </c>
      <c r="AC19" s="36">
        <f t="shared" si="7"/>
      </c>
      <c r="AD19" s="36">
        <f t="shared" si="19"/>
      </c>
      <c r="AE19" s="36">
        <f t="shared" si="8"/>
      </c>
      <c r="AF19" s="36">
        <f t="shared" si="20"/>
      </c>
      <c r="AG19" s="36"/>
      <c r="AH19" s="36"/>
      <c r="AI19" s="36"/>
      <c r="AJ19" s="36"/>
      <c r="AK19" s="36"/>
      <c r="AL19" s="36"/>
      <c r="AM19" s="36"/>
      <c r="AN19" s="69" t="s">
        <v>100</v>
      </c>
      <c r="AO19" s="250"/>
      <c r="AP19" s="251"/>
      <c r="AQ19" s="250"/>
      <c r="AR19" s="251"/>
      <c r="AS19" s="36" t="s">
        <v>25</v>
      </c>
      <c r="AT19" s="256"/>
      <c r="AU19" s="35"/>
      <c r="AV19" s="33"/>
      <c r="AW19" s="33"/>
      <c r="AX19" s="33"/>
      <c r="AY19" s="42"/>
      <c r="AZ19" s="33"/>
      <c r="BA19" s="33"/>
      <c r="BB19" s="33"/>
      <c r="BC19" s="34"/>
      <c r="BD19" s="36">
        <f>IF(BC19="","",DATEDIF(BC19,'チーム情報(様式A-4)'!$G$2,"Y"))</f>
      </c>
      <c r="BE19" s="386"/>
      <c r="BF19" s="386"/>
      <c r="BG19" s="386"/>
      <c r="BH19" s="386"/>
      <c r="BI19" s="387"/>
      <c r="BJ19" s="388"/>
      <c r="BK19" s="386"/>
      <c r="BL19" s="387"/>
      <c r="BM19" s="387"/>
      <c r="BN19" s="388"/>
      <c r="BO19" s="386"/>
      <c r="BP19" s="386"/>
      <c r="BQ19" s="389"/>
      <c r="BR19" s="390"/>
      <c r="BS19" s="386"/>
      <c r="BT19" s="386"/>
      <c r="BU19" s="386"/>
      <c r="BV19" s="36">
        <f t="shared" si="22"/>
        <v>0</v>
      </c>
      <c r="BW19" s="71">
        <f t="shared" si="9"/>
        <v>0</v>
      </c>
      <c r="BX19" s="71">
        <f t="shared" si="10"/>
        <v>0</v>
      </c>
    </row>
    <row r="20" spans="1:76" ht="54" customHeight="1">
      <c r="A20" s="36">
        <f>IF('※触らないで下さい'!$A$6="","",'※触らないで下さい'!$A$6)</f>
      </c>
      <c r="B20" s="197"/>
      <c r="C20" s="70">
        <f t="shared" si="0"/>
      </c>
      <c r="D20" s="70">
        <f t="shared" si="1"/>
      </c>
      <c r="E20" s="228">
        <f>'※触らないで下さい'!$B$6</f>
        <v>0</v>
      </c>
      <c r="F20" s="228">
        <f>'※触らないで下さい'!$C$6</f>
        <v>0</v>
      </c>
      <c r="G20" s="36" t="str">
        <f t="shared" si="21"/>
        <v>男</v>
      </c>
      <c r="H20" s="197" t="str">
        <f t="shared" si="11"/>
        <v>1900/01/00</v>
      </c>
      <c r="I20" s="36"/>
      <c r="J20" s="36">
        <f t="shared" si="12"/>
      </c>
      <c r="K20" s="36"/>
      <c r="L20" s="36"/>
      <c r="M20" s="69">
        <f t="shared" si="13"/>
      </c>
      <c r="N20" s="36">
        <f>'※触らないで下さい'!$D$6</f>
        <v>0</v>
      </c>
      <c r="O20" s="36">
        <f>'※触らないで下さい'!$E$6</f>
        <v>0</v>
      </c>
      <c r="P20" s="36"/>
      <c r="Q20" s="36"/>
      <c r="R20" s="36">
        <v>1</v>
      </c>
      <c r="S20" s="36">
        <f t="shared" si="2"/>
      </c>
      <c r="T20" s="36">
        <f t="shared" si="14"/>
      </c>
      <c r="U20" s="36">
        <f t="shared" si="3"/>
      </c>
      <c r="V20" s="36">
        <f t="shared" si="15"/>
      </c>
      <c r="W20" s="36">
        <f t="shared" si="4"/>
      </c>
      <c r="X20" s="36">
        <f t="shared" si="16"/>
      </c>
      <c r="Y20" s="36">
        <f t="shared" si="5"/>
      </c>
      <c r="Z20" s="36">
        <f t="shared" si="17"/>
      </c>
      <c r="AA20" s="36">
        <f t="shared" si="6"/>
      </c>
      <c r="AB20" s="36">
        <f t="shared" si="18"/>
      </c>
      <c r="AC20" s="36">
        <f t="shared" si="7"/>
      </c>
      <c r="AD20" s="36">
        <f t="shared" si="19"/>
      </c>
      <c r="AE20" s="36">
        <f t="shared" si="8"/>
      </c>
      <c r="AF20" s="36">
        <f t="shared" si="20"/>
      </c>
      <c r="AG20" s="36"/>
      <c r="AH20" s="36"/>
      <c r="AI20" s="36"/>
      <c r="AJ20" s="36"/>
      <c r="AK20" s="36"/>
      <c r="AL20" s="36"/>
      <c r="AM20" s="36"/>
      <c r="AN20" s="69" t="s">
        <v>101</v>
      </c>
      <c r="AO20" s="250"/>
      <c r="AP20" s="251"/>
      <c r="AQ20" s="250"/>
      <c r="AR20" s="251"/>
      <c r="AS20" s="36" t="s">
        <v>25</v>
      </c>
      <c r="AT20" s="256"/>
      <c r="AU20" s="35"/>
      <c r="AV20" s="33"/>
      <c r="AW20" s="33"/>
      <c r="AX20" s="33"/>
      <c r="AY20" s="42"/>
      <c r="AZ20" s="33"/>
      <c r="BA20" s="33"/>
      <c r="BB20" s="33"/>
      <c r="BC20" s="34"/>
      <c r="BD20" s="36">
        <f>IF(BC20="","",DATEDIF(BC20,'チーム情報(様式A-4)'!$G$2,"Y"))</f>
      </c>
      <c r="BE20" s="386"/>
      <c r="BF20" s="386"/>
      <c r="BG20" s="386"/>
      <c r="BH20" s="386"/>
      <c r="BI20" s="387"/>
      <c r="BJ20" s="388"/>
      <c r="BK20" s="386"/>
      <c r="BL20" s="387"/>
      <c r="BM20" s="387"/>
      <c r="BN20" s="388"/>
      <c r="BO20" s="386"/>
      <c r="BP20" s="386"/>
      <c r="BQ20" s="389"/>
      <c r="BR20" s="390"/>
      <c r="BS20" s="386"/>
      <c r="BT20" s="386"/>
      <c r="BU20" s="386"/>
      <c r="BV20" s="36">
        <f t="shared" si="22"/>
        <v>0</v>
      </c>
      <c r="BW20" s="71">
        <f t="shared" si="9"/>
        <v>0</v>
      </c>
      <c r="BX20" s="71">
        <f t="shared" si="10"/>
        <v>0</v>
      </c>
    </row>
    <row r="21" spans="1:76" ht="54" customHeight="1">
      <c r="A21" s="36">
        <f>IF('※触らないで下さい'!$A$6="","",'※触らないで下さい'!$A$6)</f>
      </c>
      <c r="B21" s="197"/>
      <c r="C21" s="70">
        <f t="shared" si="0"/>
      </c>
      <c r="D21" s="70">
        <f t="shared" si="1"/>
      </c>
      <c r="E21" s="228">
        <f>'※触らないで下さい'!$B$6</f>
        <v>0</v>
      </c>
      <c r="F21" s="228">
        <f>'※触らないで下さい'!$C$6</f>
        <v>0</v>
      </c>
      <c r="G21" s="36" t="str">
        <f t="shared" si="21"/>
        <v>男</v>
      </c>
      <c r="H21" s="197" t="str">
        <f t="shared" si="11"/>
        <v>1900/01/00</v>
      </c>
      <c r="I21" s="36"/>
      <c r="J21" s="36">
        <f t="shared" si="12"/>
      </c>
      <c r="K21" s="36"/>
      <c r="L21" s="36"/>
      <c r="M21" s="69">
        <f t="shared" si="13"/>
      </c>
      <c r="N21" s="36">
        <f>'※触らないで下さい'!$D$6</f>
        <v>0</v>
      </c>
      <c r="O21" s="36">
        <f>'※触らないで下さい'!$E$6</f>
        <v>0</v>
      </c>
      <c r="P21" s="36"/>
      <c r="Q21" s="36"/>
      <c r="R21" s="36">
        <v>1</v>
      </c>
      <c r="S21" s="36">
        <f t="shared" si="2"/>
      </c>
      <c r="T21" s="36">
        <f t="shared" si="14"/>
      </c>
      <c r="U21" s="36">
        <f t="shared" si="3"/>
      </c>
      <c r="V21" s="36">
        <f t="shared" si="15"/>
      </c>
      <c r="W21" s="36">
        <f t="shared" si="4"/>
      </c>
      <c r="X21" s="36">
        <f t="shared" si="16"/>
      </c>
      <c r="Y21" s="36">
        <f t="shared" si="5"/>
      </c>
      <c r="Z21" s="36">
        <f t="shared" si="17"/>
      </c>
      <c r="AA21" s="36">
        <f t="shared" si="6"/>
      </c>
      <c r="AB21" s="36">
        <f t="shared" si="18"/>
      </c>
      <c r="AC21" s="36">
        <f t="shared" si="7"/>
      </c>
      <c r="AD21" s="36">
        <f t="shared" si="19"/>
      </c>
      <c r="AE21" s="36">
        <f t="shared" si="8"/>
      </c>
      <c r="AF21" s="36">
        <f t="shared" si="20"/>
      </c>
      <c r="AG21" s="36"/>
      <c r="AH21" s="36"/>
      <c r="AI21" s="36"/>
      <c r="AJ21" s="36"/>
      <c r="AK21" s="36"/>
      <c r="AL21" s="36"/>
      <c r="AM21" s="36"/>
      <c r="AN21" s="69" t="s">
        <v>102</v>
      </c>
      <c r="AO21" s="250"/>
      <c r="AP21" s="251"/>
      <c r="AQ21" s="250"/>
      <c r="AR21" s="251"/>
      <c r="AS21" s="36" t="s">
        <v>25</v>
      </c>
      <c r="AT21" s="256"/>
      <c r="AU21" s="35"/>
      <c r="AV21" s="33"/>
      <c r="AW21" s="33"/>
      <c r="AX21" s="33"/>
      <c r="AY21" s="42"/>
      <c r="AZ21" s="33"/>
      <c r="BA21" s="33"/>
      <c r="BB21" s="33"/>
      <c r="BC21" s="34"/>
      <c r="BD21" s="36">
        <f>IF(BC21="","",DATEDIF(BC21,'チーム情報(様式A-4)'!$G$2,"Y"))</f>
      </c>
      <c r="BE21" s="386"/>
      <c r="BF21" s="386"/>
      <c r="BG21" s="386"/>
      <c r="BH21" s="386"/>
      <c r="BI21" s="387"/>
      <c r="BJ21" s="388"/>
      <c r="BK21" s="386"/>
      <c r="BL21" s="387"/>
      <c r="BM21" s="387"/>
      <c r="BN21" s="388"/>
      <c r="BO21" s="386"/>
      <c r="BP21" s="386"/>
      <c r="BQ21" s="389"/>
      <c r="BR21" s="390"/>
      <c r="BS21" s="386"/>
      <c r="BT21" s="386"/>
      <c r="BU21" s="386"/>
      <c r="BV21" s="36">
        <f t="shared" si="22"/>
        <v>0</v>
      </c>
      <c r="BW21" s="71">
        <f t="shared" si="9"/>
        <v>0</v>
      </c>
      <c r="BX21" s="71">
        <f t="shared" si="10"/>
        <v>0</v>
      </c>
    </row>
    <row r="22" spans="1:76" ht="54" customHeight="1">
      <c r="A22" s="36">
        <f>IF('※触らないで下さい'!$A$6="","",'※触らないで下さい'!$A$6)</f>
      </c>
      <c r="B22" s="197"/>
      <c r="C22" s="70">
        <f t="shared" si="0"/>
      </c>
      <c r="D22" s="70">
        <f t="shared" si="1"/>
      </c>
      <c r="E22" s="228">
        <f>'※触らないで下さい'!$B$6</f>
        <v>0</v>
      </c>
      <c r="F22" s="228">
        <f>'※触らないで下さい'!$C$6</f>
        <v>0</v>
      </c>
      <c r="G22" s="36" t="str">
        <f t="shared" si="21"/>
        <v>男</v>
      </c>
      <c r="H22" s="197" t="str">
        <f t="shared" si="11"/>
        <v>1900/01/00</v>
      </c>
      <c r="I22" s="36"/>
      <c r="J22" s="36">
        <f t="shared" si="12"/>
      </c>
      <c r="K22" s="36"/>
      <c r="L22" s="36"/>
      <c r="M22" s="69">
        <f t="shared" si="13"/>
      </c>
      <c r="N22" s="36">
        <f>'※触らないで下さい'!$D$6</f>
        <v>0</v>
      </c>
      <c r="O22" s="36">
        <f>'※触らないで下さい'!$E$6</f>
        <v>0</v>
      </c>
      <c r="P22" s="36"/>
      <c r="Q22" s="36"/>
      <c r="R22" s="36">
        <v>1</v>
      </c>
      <c r="S22" s="36">
        <f t="shared" si="2"/>
      </c>
      <c r="T22" s="36">
        <f t="shared" si="14"/>
      </c>
      <c r="U22" s="36">
        <f t="shared" si="3"/>
      </c>
      <c r="V22" s="36">
        <f t="shared" si="15"/>
      </c>
      <c r="W22" s="36">
        <f t="shared" si="4"/>
      </c>
      <c r="X22" s="36">
        <f t="shared" si="16"/>
      </c>
      <c r="Y22" s="36">
        <f t="shared" si="5"/>
      </c>
      <c r="Z22" s="36">
        <f t="shared" si="17"/>
      </c>
      <c r="AA22" s="36">
        <f t="shared" si="6"/>
      </c>
      <c r="AB22" s="36">
        <f t="shared" si="18"/>
      </c>
      <c r="AC22" s="36">
        <f t="shared" si="7"/>
      </c>
      <c r="AD22" s="36">
        <f t="shared" si="19"/>
      </c>
      <c r="AE22" s="36">
        <f t="shared" si="8"/>
      </c>
      <c r="AF22" s="36">
        <f t="shared" si="20"/>
      </c>
      <c r="AG22" s="36"/>
      <c r="AH22" s="36"/>
      <c r="AI22" s="36"/>
      <c r="AJ22" s="36"/>
      <c r="AK22" s="36"/>
      <c r="AL22" s="36"/>
      <c r="AM22" s="36"/>
      <c r="AN22" s="69" t="s">
        <v>103</v>
      </c>
      <c r="AO22" s="250"/>
      <c r="AP22" s="251"/>
      <c r="AQ22" s="250"/>
      <c r="AR22" s="251"/>
      <c r="AS22" s="36" t="s">
        <v>25</v>
      </c>
      <c r="AT22" s="256"/>
      <c r="AU22" s="35"/>
      <c r="AV22" s="33"/>
      <c r="AW22" s="33"/>
      <c r="AX22" s="33"/>
      <c r="AY22" s="42"/>
      <c r="AZ22" s="33"/>
      <c r="BA22" s="33"/>
      <c r="BB22" s="33"/>
      <c r="BC22" s="34"/>
      <c r="BD22" s="36">
        <f>IF(BC22="","",DATEDIF(BC22,'チーム情報(様式A-4)'!$G$2,"Y"))</f>
      </c>
      <c r="BE22" s="386"/>
      <c r="BF22" s="386"/>
      <c r="BG22" s="386"/>
      <c r="BH22" s="386"/>
      <c r="BI22" s="387"/>
      <c r="BJ22" s="388"/>
      <c r="BK22" s="386"/>
      <c r="BL22" s="387"/>
      <c r="BM22" s="387"/>
      <c r="BN22" s="388"/>
      <c r="BO22" s="386"/>
      <c r="BP22" s="386"/>
      <c r="BQ22" s="389"/>
      <c r="BR22" s="390"/>
      <c r="BS22" s="386"/>
      <c r="BT22" s="386"/>
      <c r="BU22" s="386"/>
      <c r="BV22" s="36">
        <f t="shared" si="22"/>
        <v>0</v>
      </c>
      <c r="BW22" s="71">
        <f t="shared" si="9"/>
        <v>0</v>
      </c>
      <c r="BX22" s="71">
        <f t="shared" si="10"/>
        <v>0</v>
      </c>
    </row>
    <row r="23" spans="1:76" ht="54" customHeight="1">
      <c r="A23" s="36">
        <f>IF('※触らないで下さい'!$A$6="","",'※触らないで下さい'!$A$6)</f>
      </c>
      <c r="B23" s="197"/>
      <c r="C23" s="70">
        <f t="shared" si="0"/>
      </c>
      <c r="D23" s="70">
        <f t="shared" si="1"/>
      </c>
      <c r="E23" s="228">
        <f>'※触らないで下さい'!$B$6</f>
        <v>0</v>
      </c>
      <c r="F23" s="228">
        <f>'※触らないで下さい'!$C$6</f>
        <v>0</v>
      </c>
      <c r="G23" s="36" t="str">
        <f t="shared" si="21"/>
        <v>男</v>
      </c>
      <c r="H23" s="197" t="str">
        <f t="shared" si="11"/>
        <v>1900/01/00</v>
      </c>
      <c r="I23" s="36"/>
      <c r="J23" s="36">
        <f t="shared" si="12"/>
      </c>
      <c r="K23" s="36"/>
      <c r="L23" s="36"/>
      <c r="M23" s="69">
        <f t="shared" si="13"/>
      </c>
      <c r="N23" s="36">
        <f>'※触らないで下さい'!$D$6</f>
        <v>0</v>
      </c>
      <c r="O23" s="36">
        <f>'※触らないで下さい'!$E$6</f>
        <v>0</v>
      </c>
      <c r="P23" s="36"/>
      <c r="Q23" s="36"/>
      <c r="R23" s="36">
        <v>1</v>
      </c>
      <c r="S23" s="36">
        <f t="shared" si="2"/>
      </c>
      <c r="T23" s="36">
        <f t="shared" si="14"/>
      </c>
      <c r="U23" s="36">
        <f t="shared" si="3"/>
      </c>
      <c r="V23" s="36">
        <f t="shared" si="15"/>
      </c>
      <c r="W23" s="36">
        <f t="shared" si="4"/>
      </c>
      <c r="X23" s="36">
        <f t="shared" si="16"/>
      </c>
      <c r="Y23" s="36">
        <f t="shared" si="5"/>
      </c>
      <c r="Z23" s="36">
        <f t="shared" si="17"/>
      </c>
      <c r="AA23" s="36">
        <f t="shared" si="6"/>
      </c>
      <c r="AB23" s="36">
        <f t="shared" si="18"/>
      </c>
      <c r="AC23" s="36">
        <f t="shared" si="7"/>
      </c>
      <c r="AD23" s="36">
        <f t="shared" si="19"/>
      </c>
      <c r="AE23" s="36">
        <f t="shared" si="8"/>
      </c>
      <c r="AF23" s="36">
        <f t="shared" si="20"/>
      </c>
      <c r="AG23" s="36"/>
      <c r="AH23" s="36"/>
      <c r="AI23" s="36"/>
      <c r="AJ23" s="36"/>
      <c r="AK23" s="36"/>
      <c r="AL23" s="36"/>
      <c r="AM23" s="36"/>
      <c r="AN23" s="69" t="s">
        <v>104</v>
      </c>
      <c r="AO23" s="250"/>
      <c r="AP23" s="251"/>
      <c r="AQ23" s="250"/>
      <c r="AR23" s="251"/>
      <c r="AS23" s="36" t="s">
        <v>25</v>
      </c>
      <c r="AT23" s="256"/>
      <c r="AU23" s="35"/>
      <c r="AV23" s="33"/>
      <c r="AW23" s="33"/>
      <c r="AX23" s="33"/>
      <c r="AY23" s="42"/>
      <c r="AZ23" s="33"/>
      <c r="BA23" s="33"/>
      <c r="BB23" s="33"/>
      <c r="BC23" s="34"/>
      <c r="BD23" s="36">
        <f>IF(BC23="","",DATEDIF(BC23,'チーム情報(様式A-4)'!$G$2,"Y"))</f>
      </c>
      <c r="BE23" s="386"/>
      <c r="BF23" s="386"/>
      <c r="BG23" s="386"/>
      <c r="BH23" s="386"/>
      <c r="BI23" s="387"/>
      <c r="BJ23" s="388"/>
      <c r="BK23" s="386"/>
      <c r="BL23" s="387"/>
      <c r="BM23" s="387"/>
      <c r="BN23" s="388"/>
      <c r="BO23" s="386"/>
      <c r="BP23" s="386"/>
      <c r="BQ23" s="389"/>
      <c r="BR23" s="390"/>
      <c r="BS23" s="386"/>
      <c r="BT23" s="386"/>
      <c r="BU23" s="386"/>
      <c r="BV23" s="36">
        <f t="shared" si="22"/>
        <v>0</v>
      </c>
      <c r="BW23" s="71">
        <f t="shared" si="9"/>
        <v>0</v>
      </c>
      <c r="BX23" s="71">
        <f t="shared" si="10"/>
        <v>0</v>
      </c>
    </row>
    <row r="24" spans="1:76" ht="54" customHeight="1">
      <c r="A24" s="36">
        <f>IF('※触らないで下さい'!$A$6="","",'※触らないで下さい'!$A$6)</f>
      </c>
      <c r="B24" s="197"/>
      <c r="C24" s="70">
        <f t="shared" si="0"/>
      </c>
      <c r="D24" s="70">
        <f t="shared" si="1"/>
      </c>
      <c r="E24" s="228">
        <f>'※触らないで下さい'!$B$6</f>
        <v>0</v>
      </c>
      <c r="F24" s="228">
        <f>'※触らないで下さい'!$C$6</f>
        <v>0</v>
      </c>
      <c r="G24" s="36" t="str">
        <f t="shared" si="21"/>
        <v>男</v>
      </c>
      <c r="H24" s="197" t="str">
        <f t="shared" si="11"/>
        <v>1900/01/00</v>
      </c>
      <c r="I24" s="36"/>
      <c r="J24" s="36">
        <f t="shared" si="12"/>
      </c>
      <c r="K24" s="36"/>
      <c r="L24" s="36"/>
      <c r="M24" s="69">
        <f t="shared" si="13"/>
      </c>
      <c r="N24" s="36">
        <f>'※触らないで下さい'!$D$6</f>
        <v>0</v>
      </c>
      <c r="O24" s="36">
        <f>'※触らないで下さい'!$E$6</f>
        <v>0</v>
      </c>
      <c r="P24" s="36"/>
      <c r="Q24" s="36"/>
      <c r="R24" s="36">
        <v>1</v>
      </c>
      <c r="S24" s="36">
        <f t="shared" si="2"/>
      </c>
      <c r="T24" s="36">
        <f t="shared" si="14"/>
      </c>
      <c r="U24" s="36">
        <f t="shared" si="3"/>
      </c>
      <c r="V24" s="36">
        <f t="shared" si="15"/>
      </c>
      <c r="W24" s="36">
        <f t="shared" si="4"/>
      </c>
      <c r="X24" s="36">
        <f t="shared" si="16"/>
      </c>
      <c r="Y24" s="36">
        <f t="shared" si="5"/>
      </c>
      <c r="Z24" s="36">
        <f t="shared" si="17"/>
      </c>
      <c r="AA24" s="36">
        <f t="shared" si="6"/>
      </c>
      <c r="AB24" s="36">
        <f t="shared" si="18"/>
      </c>
      <c r="AC24" s="36">
        <f t="shared" si="7"/>
      </c>
      <c r="AD24" s="36">
        <f t="shared" si="19"/>
      </c>
      <c r="AE24" s="36">
        <f t="shared" si="8"/>
      </c>
      <c r="AF24" s="36">
        <f t="shared" si="20"/>
      </c>
      <c r="AG24" s="36"/>
      <c r="AH24" s="36"/>
      <c r="AI24" s="36"/>
      <c r="AJ24" s="36"/>
      <c r="AK24" s="36"/>
      <c r="AL24" s="36"/>
      <c r="AM24" s="36"/>
      <c r="AN24" s="69" t="s">
        <v>105</v>
      </c>
      <c r="AO24" s="250"/>
      <c r="AP24" s="251"/>
      <c r="AQ24" s="250"/>
      <c r="AR24" s="251"/>
      <c r="AS24" s="36" t="s">
        <v>25</v>
      </c>
      <c r="AT24" s="256"/>
      <c r="AU24" s="35"/>
      <c r="AV24" s="33"/>
      <c r="AW24" s="33"/>
      <c r="AX24" s="33"/>
      <c r="AY24" s="42"/>
      <c r="AZ24" s="33"/>
      <c r="BA24" s="33"/>
      <c r="BB24" s="33"/>
      <c r="BC24" s="34"/>
      <c r="BD24" s="36">
        <f>IF(BC24="","",DATEDIF(BC24,'チーム情報(様式A-4)'!$G$2,"Y"))</f>
      </c>
      <c r="BE24" s="386"/>
      <c r="BF24" s="386"/>
      <c r="BG24" s="386"/>
      <c r="BH24" s="386"/>
      <c r="BI24" s="387"/>
      <c r="BJ24" s="388"/>
      <c r="BK24" s="386"/>
      <c r="BL24" s="387"/>
      <c r="BM24" s="387"/>
      <c r="BN24" s="388"/>
      <c r="BO24" s="386"/>
      <c r="BP24" s="386"/>
      <c r="BQ24" s="389"/>
      <c r="BR24" s="390"/>
      <c r="BS24" s="386"/>
      <c r="BT24" s="386"/>
      <c r="BU24" s="386"/>
      <c r="BV24" s="36">
        <f t="shared" si="22"/>
        <v>0</v>
      </c>
      <c r="BW24" s="71">
        <f t="shared" si="9"/>
        <v>0</v>
      </c>
      <c r="BX24" s="71">
        <f t="shared" si="10"/>
        <v>0</v>
      </c>
    </row>
    <row r="25" spans="1:76" ht="54" customHeight="1">
      <c r="A25" s="36">
        <f>IF('※触らないで下さい'!$A$6="","",'※触らないで下さい'!$A$6)</f>
      </c>
      <c r="B25" s="197"/>
      <c r="C25" s="70">
        <f t="shared" si="0"/>
      </c>
      <c r="D25" s="70">
        <f t="shared" si="1"/>
      </c>
      <c r="E25" s="228">
        <f>'※触らないで下さい'!$B$6</f>
        <v>0</v>
      </c>
      <c r="F25" s="228">
        <f>'※触らないで下さい'!$C$6</f>
        <v>0</v>
      </c>
      <c r="G25" s="36" t="str">
        <f t="shared" si="21"/>
        <v>男</v>
      </c>
      <c r="H25" s="197" t="str">
        <f t="shared" si="11"/>
        <v>1900/01/00</v>
      </c>
      <c r="I25" s="36"/>
      <c r="J25" s="36">
        <f t="shared" si="12"/>
      </c>
      <c r="K25" s="36"/>
      <c r="L25" s="36"/>
      <c r="M25" s="69">
        <f t="shared" si="13"/>
      </c>
      <c r="N25" s="36">
        <f>'※触らないで下さい'!$D$6</f>
        <v>0</v>
      </c>
      <c r="O25" s="36">
        <f>'※触らないで下さい'!$E$6</f>
        <v>0</v>
      </c>
      <c r="P25" s="36"/>
      <c r="Q25" s="36"/>
      <c r="R25" s="36">
        <v>1</v>
      </c>
      <c r="S25" s="36">
        <f t="shared" si="2"/>
      </c>
      <c r="T25" s="36">
        <f t="shared" si="14"/>
      </c>
      <c r="U25" s="36">
        <f t="shared" si="3"/>
      </c>
      <c r="V25" s="36">
        <f t="shared" si="15"/>
      </c>
      <c r="W25" s="36">
        <f t="shared" si="4"/>
      </c>
      <c r="X25" s="36">
        <f t="shared" si="16"/>
      </c>
      <c r="Y25" s="36">
        <f t="shared" si="5"/>
      </c>
      <c r="Z25" s="36">
        <f t="shared" si="17"/>
      </c>
      <c r="AA25" s="36">
        <f t="shared" si="6"/>
      </c>
      <c r="AB25" s="36">
        <f t="shared" si="18"/>
      </c>
      <c r="AC25" s="36">
        <f t="shared" si="7"/>
      </c>
      <c r="AD25" s="36">
        <f t="shared" si="19"/>
      </c>
      <c r="AE25" s="36">
        <f t="shared" si="8"/>
      </c>
      <c r="AF25" s="36">
        <f t="shared" si="20"/>
      </c>
      <c r="AG25" s="36"/>
      <c r="AH25" s="36"/>
      <c r="AI25" s="36"/>
      <c r="AJ25" s="36"/>
      <c r="AK25" s="36"/>
      <c r="AL25" s="36"/>
      <c r="AM25" s="36"/>
      <c r="AN25" s="69" t="s">
        <v>106</v>
      </c>
      <c r="AO25" s="250"/>
      <c r="AP25" s="251"/>
      <c r="AQ25" s="250"/>
      <c r="AR25" s="251"/>
      <c r="AS25" s="36" t="s">
        <v>25</v>
      </c>
      <c r="AT25" s="256"/>
      <c r="AU25" s="35"/>
      <c r="AV25" s="33"/>
      <c r="AW25" s="33"/>
      <c r="AX25" s="33"/>
      <c r="AY25" s="42"/>
      <c r="AZ25" s="33"/>
      <c r="BA25" s="33"/>
      <c r="BB25" s="33"/>
      <c r="BC25" s="34"/>
      <c r="BD25" s="36">
        <f>IF(BC25="","",DATEDIF(BC25,'チーム情報(様式A-4)'!$G$2,"Y"))</f>
      </c>
      <c r="BE25" s="386"/>
      <c r="BF25" s="386"/>
      <c r="BG25" s="386"/>
      <c r="BH25" s="386"/>
      <c r="BI25" s="387"/>
      <c r="BJ25" s="388"/>
      <c r="BK25" s="386"/>
      <c r="BL25" s="387"/>
      <c r="BM25" s="387"/>
      <c r="BN25" s="388"/>
      <c r="BO25" s="386"/>
      <c r="BP25" s="386"/>
      <c r="BQ25" s="389"/>
      <c r="BR25" s="390"/>
      <c r="BS25" s="386"/>
      <c r="BT25" s="386"/>
      <c r="BU25" s="386"/>
      <c r="BV25" s="36">
        <f t="shared" si="22"/>
        <v>0</v>
      </c>
      <c r="BW25" s="71">
        <f t="shared" si="9"/>
        <v>0</v>
      </c>
      <c r="BX25" s="71">
        <f t="shared" si="10"/>
        <v>0</v>
      </c>
    </row>
    <row r="26" spans="1:76" ht="54" customHeight="1">
      <c r="A26" s="36">
        <f>IF('※触らないで下さい'!$A$6="","",'※触らないで下さい'!$A$6)</f>
      </c>
      <c r="B26" s="197"/>
      <c r="C26" s="70">
        <f t="shared" si="0"/>
      </c>
      <c r="D26" s="70">
        <f t="shared" si="1"/>
      </c>
      <c r="E26" s="228">
        <f>'※触らないで下さい'!$B$6</f>
        <v>0</v>
      </c>
      <c r="F26" s="228">
        <f>'※触らないで下さい'!$C$6</f>
        <v>0</v>
      </c>
      <c r="G26" s="36" t="str">
        <f t="shared" si="21"/>
        <v>男</v>
      </c>
      <c r="H26" s="197" t="str">
        <f t="shared" si="11"/>
        <v>1900/01/00</v>
      </c>
      <c r="I26" s="36"/>
      <c r="J26" s="36">
        <f t="shared" si="12"/>
      </c>
      <c r="K26" s="36"/>
      <c r="L26" s="36"/>
      <c r="M26" s="69">
        <f t="shared" si="13"/>
      </c>
      <c r="N26" s="36">
        <f>'※触らないで下さい'!$D$6</f>
        <v>0</v>
      </c>
      <c r="O26" s="36">
        <f>'※触らないで下さい'!$E$6</f>
        <v>0</v>
      </c>
      <c r="P26" s="36"/>
      <c r="Q26" s="36"/>
      <c r="R26" s="36">
        <v>1</v>
      </c>
      <c r="S26" s="36">
        <f t="shared" si="2"/>
      </c>
      <c r="T26" s="36">
        <f t="shared" si="14"/>
      </c>
      <c r="U26" s="36">
        <f t="shared" si="3"/>
      </c>
      <c r="V26" s="36">
        <f t="shared" si="15"/>
      </c>
      <c r="W26" s="36">
        <f t="shared" si="4"/>
      </c>
      <c r="X26" s="36">
        <f t="shared" si="16"/>
      </c>
      <c r="Y26" s="36">
        <f t="shared" si="5"/>
      </c>
      <c r="Z26" s="36">
        <f t="shared" si="17"/>
      </c>
      <c r="AA26" s="36">
        <f t="shared" si="6"/>
      </c>
      <c r="AB26" s="36">
        <f t="shared" si="18"/>
      </c>
      <c r="AC26" s="36">
        <f t="shared" si="7"/>
      </c>
      <c r="AD26" s="36">
        <f t="shared" si="19"/>
      </c>
      <c r="AE26" s="36">
        <f t="shared" si="8"/>
      </c>
      <c r="AF26" s="36">
        <f t="shared" si="20"/>
      </c>
      <c r="AG26" s="36"/>
      <c r="AH26" s="36"/>
      <c r="AI26" s="36"/>
      <c r="AJ26" s="36"/>
      <c r="AK26" s="36"/>
      <c r="AL26" s="36"/>
      <c r="AM26" s="36"/>
      <c r="AN26" s="69" t="s">
        <v>107</v>
      </c>
      <c r="AO26" s="250"/>
      <c r="AP26" s="251"/>
      <c r="AQ26" s="250"/>
      <c r="AR26" s="251"/>
      <c r="AS26" s="36" t="s">
        <v>25</v>
      </c>
      <c r="AT26" s="256"/>
      <c r="AU26" s="35"/>
      <c r="AV26" s="33"/>
      <c r="AW26" s="33"/>
      <c r="AX26" s="33"/>
      <c r="AY26" s="42"/>
      <c r="AZ26" s="33"/>
      <c r="BA26" s="33"/>
      <c r="BB26" s="33"/>
      <c r="BC26" s="34"/>
      <c r="BD26" s="36">
        <f>IF(BC26="","",DATEDIF(BC26,'チーム情報(様式A-4)'!$G$2,"Y"))</f>
      </c>
      <c r="BE26" s="386"/>
      <c r="BF26" s="386"/>
      <c r="BG26" s="386"/>
      <c r="BH26" s="386"/>
      <c r="BI26" s="387"/>
      <c r="BJ26" s="388"/>
      <c r="BK26" s="386"/>
      <c r="BL26" s="387"/>
      <c r="BM26" s="387"/>
      <c r="BN26" s="388"/>
      <c r="BO26" s="386"/>
      <c r="BP26" s="386"/>
      <c r="BQ26" s="389"/>
      <c r="BR26" s="390"/>
      <c r="BS26" s="386"/>
      <c r="BT26" s="386"/>
      <c r="BU26" s="386"/>
      <c r="BV26" s="36">
        <f t="shared" si="22"/>
        <v>0</v>
      </c>
      <c r="BW26" s="71">
        <f t="shared" si="9"/>
        <v>0</v>
      </c>
      <c r="BX26" s="71">
        <f t="shared" si="10"/>
        <v>0</v>
      </c>
    </row>
    <row r="27" spans="1:76" ht="54" customHeight="1">
      <c r="A27" s="36">
        <f>IF('※触らないで下さい'!$A$6="","",'※触らないで下さい'!$A$6)</f>
      </c>
      <c r="B27" s="197"/>
      <c r="C27" s="70">
        <f t="shared" si="0"/>
      </c>
      <c r="D27" s="70">
        <f t="shared" si="1"/>
      </c>
      <c r="E27" s="228">
        <f>'※触らないで下さい'!$B$6</f>
        <v>0</v>
      </c>
      <c r="F27" s="228">
        <f>'※触らないで下さい'!$C$6</f>
        <v>0</v>
      </c>
      <c r="G27" s="36" t="str">
        <f t="shared" si="21"/>
        <v>男</v>
      </c>
      <c r="H27" s="197" t="str">
        <f t="shared" si="11"/>
        <v>1900/01/00</v>
      </c>
      <c r="I27" s="36"/>
      <c r="J27" s="36">
        <f t="shared" si="12"/>
      </c>
      <c r="K27" s="36"/>
      <c r="L27" s="36"/>
      <c r="M27" s="69">
        <f t="shared" si="13"/>
      </c>
      <c r="N27" s="36">
        <f>'※触らないで下さい'!$D$6</f>
        <v>0</v>
      </c>
      <c r="O27" s="36">
        <f>'※触らないで下さい'!$E$6</f>
        <v>0</v>
      </c>
      <c r="P27" s="36"/>
      <c r="Q27" s="36"/>
      <c r="R27" s="36">
        <v>1</v>
      </c>
      <c r="S27" s="36">
        <f t="shared" si="2"/>
      </c>
      <c r="T27" s="36">
        <f t="shared" si="14"/>
      </c>
      <c r="U27" s="36">
        <f t="shared" si="3"/>
      </c>
      <c r="V27" s="36">
        <f t="shared" si="15"/>
      </c>
      <c r="W27" s="36">
        <f t="shared" si="4"/>
      </c>
      <c r="X27" s="36">
        <f t="shared" si="16"/>
      </c>
      <c r="Y27" s="36">
        <f t="shared" si="5"/>
      </c>
      <c r="Z27" s="36">
        <f t="shared" si="17"/>
      </c>
      <c r="AA27" s="36">
        <f t="shared" si="6"/>
      </c>
      <c r="AB27" s="36">
        <f t="shared" si="18"/>
      </c>
      <c r="AC27" s="36">
        <f t="shared" si="7"/>
      </c>
      <c r="AD27" s="36">
        <f t="shared" si="19"/>
      </c>
      <c r="AE27" s="36">
        <f t="shared" si="8"/>
      </c>
      <c r="AF27" s="36">
        <f t="shared" si="20"/>
      </c>
      <c r="AG27" s="36"/>
      <c r="AH27" s="36"/>
      <c r="AI27" s="36"/>
      <c r="AJ27" s="36"/>
      <c r="AK27" s="36"/>
      <c r="AL27" s="36"/>
      <c r="AM27" s="36"/>
      <c r="AN27" s="69" t="s">
        <v>108</v>
      </c>
      <c r="AO27" s="250"/>
      <c r="AP27" s="251"/>
      <c r="AQ27" s="250"/>
      <c r="AR27" s="251"/>
      <c r="AS27" s="36" t="s">
        <v>25</v>
      </c>
      <c r="AT27" s="256"/>
      <c r="AU27" s="35"/>
      <c r="AV27" s="33"/>
      <c r="AW27" s="33"/>
      <c r="AX27" s="33"/>
      <c r="AY27" s="42"/>
      <c r="AZ27" s="33"/>
      <c r="BA27" s="33"/>
      <c r="BB27" s="33"/>
      <c r="BC27" s="34"/>
      <c r="BD27" s="36">
        <f>IF(BC27="","",DATEDIF(BC27,'チーム情報(様式A-4)'!$G$2,"Y"))</f>
      </c>
      <c r="BE27" s="386"/>
      <c r="BF27" s="386"/>
      <c r="BG27" s="386"/>
      <c r="BH27" s="386"/>
      <c r="BI27" s="387"/>
      <c r="BJ27" s="388"/>
      <c r="BK27" s="386"/>
      <c r="BL27" s="387"/>
      <c r="BM27" s="387"/>
      <c r="BN27" s="388"/>
      <c r="BO27" s="386"/>
      <c r="BP27" s="386"/>
      <c r="BQ27" s="389"/>
      <c r="BR27" s="390"/>
      <c r="BS27" s="386"/>
      <c r="BT27" s="386"/>
      <c r="BU27" s="386"/>
      <c r="BV27" s="36">
        <f t="shared" si="22"/>
        <v>0</v>
      </c>
      <c r="BW27" s="71">
        <f t="shared" si="9"/>
        <v>0</v>
      </c>
      <c r="BX27" s="71">
        <f t="shared" si="10"/>
        <v>0</v>
      </c>
    </row>
    <row r="28" spans="1:76" ht="54" customHeight="1">
      <c r="A28" s="36">
        <f>IF('※触らないで下さい'!$A$6="","",'※触らないで下さい'!$A$6)</f>
      </c>
      <c r="B28" s="197"/>
      <c r="C28" s="70">
        <f t="shared" si="0"/>
      </c>
      <c r="D28" s="70">
        <f t="shared" si="1"/>
      </c>
      <c r="E28" s="228">
        <f>'※触らないで下さい'!$B$6</f>
        <v>0</v>
      </c>
      <c r="F28" s="228">
        <f>'※触らないで下さい'!$C$6</f>
        <v>0</v>
      </c>
      <c r="G28" s="36" t="str">
        <f t="shared" si="21"/>
        <v>男</v>
      </c>
      <c r="H28" s="197" t="str">
        <f t="shared" si="11"/>
        <v>1900/01/00</v>
      </c>
      <c r="I28" s="36"/>
      <c r="J28" s="36">
        <f t="shared" si="12"/>
      </c>
      <c r="K28" s="36"/>
      <c r="L28" s="36"/>
      <c r="M28" s="69">
        <f t="shared" si="13"/>
      </c>
      <c r="N28" s="36">
        <f>'※触らないで下さい'!$D$6</f>
        <v>0</v>
      </c>
      <c r="O28" s="36">
        <f>'※触らないで下さい'!$E$6</f>
        <v>0</v>
      </c>
      <c r="P28" s="36"/>
      <c r="Q28" s="36"/>
      <c r="R28" s="36">
        <v>1</v>
      </c>
      <c r="S28" s="36">
        <f t="shared" si="2"/>
      </c>
      <c r="T28" s="36">
        <f t="shared" si="14"/>
      </c>
      <c r="U28" s="36">
        <f t="shared" si="3"/>
      </c>
      <c r="V28" s="36">
        <f t="shared" si="15"/>
      </c>
      <c r="W28" s="36">
        <f t="shared" si="4"/>
      </c>
      <c r="X28" s="36">
        <f t="shared" si="16"/>
      </c>
      <c r="Y28" s="36">
        <f t="shared" si="5"/>
      </c>
      <c r="Z28" s="36">
        <f t="shared" si="17"/>
      </c>
      <c r="AA28" s="36">
        <f t="shared" si="6"/>
      </c>
      <c r="AB28" s="36">
        <f t="shared" si="18"/>
      </c>
      <c r="AC28" s="36">
        <f t="shared" si="7"/>
      </c>
      <c r="AD28" s="36">
        <f t="shared" si="19"/>
      </c>
      <c r="AE28" s="36">
        <f t="shared" si="8"/>
      </c>
      <c r="AF28" s="36">
        <f t="shared" si="20"/>
      </c>
      <c r="AG28" s="36"/>
      <c r="AH28" s="36"/>
      <c r="AI28" s="36"/>
      <c r="AJ28" s="36"/>
      <c r="AK28" s="36"/>
      <c r="AL28" s="36"/>
      <c r="AM28" s="36"/>
      <c r="AN28" s="69" t="s">
        <v>109</v>
      </c>
      <c r="AO28" s="250"/>
      <c r="AP28" s="251"/>
      <c r="AQ28" s="250"/>
      <c r="AR28" s="251"/>
      <c r="AS28" s="36" t="s">
        <v>25</v>
      </c>
      <c r="AT28" s="256"/>
      <c r="AU28" s="35"/>
      <c r="AV28" s="33"/>
      <c r="AW28" s="33"/>
      <c r="AX28" s="33"/>
      <c r="AY28" s="42"/>
      <c r="AZ28" s="33"/>
      <c r="BA28" s="33"/>
      <c r="BB28" s="33"/>
      <c r="BC28" s="34"/>
      <c r="BD28" s="36">
        <f>IF(BC28="","",DATEDIF(BC28,'チーム情報(様式A-4)'!$G$2,"Y"))</f>
      </c>
      <c r="BE28" s="386"/>
      <c r="BF28" s="386"/>
      <c r="BG28" s="386"/>
      <c r="BH28" s="386"/>
      <c r="BI28" s="387"/>
      <c r="BJ28" s="388"/>
      <c r="BK28" s="386"/>
      <c r="BL28" s="387"/>
      <c r="BM28" s="387"/>
      <c r="BN28" s="388"/>
      <c r="BO28" s="386"/>
      <c r="BP28" s="386"/>
      <c r="BQ28" s="389"/>
      <c r="BR28" s="390"/>
      <c r="BS28" s="386"/>
      <c r="BT28" s="386"/>
      <c r="BU28" s="386"/>
      <c r="BV28" s="36">
        <f t="shared" si="22"/>
        <v>0</v>
      </c>
      <c r="BW28" s="71">
        <f t="shared" si="9"/>
        <v>0</v>
      </c>
      <c r="BX28" s="71">
        <f t="shared" si="10"/>
        <v>0</v>
      </c>
    </row>
    <row r="29" spans="1:76" ht="54" customHeight="1">
      <c r="A29" s="36">
        <f>IF('※触らないで下さい'!$A$6="","",'※触らないで下さい'!$A$6)</f>
      </c>
      <c r="B29" s="197"/>
      <c r="C29" s="70">
        <f t="shared" si="0"/>
      </c>
      <c r="D29" s="70">
        <f t="shared" si="1"/>
      </c>
      <c r="E29" s="228">
        <f>'※触らないで下さい'!$B$6</f>
        <v>0</v>
      </c>
      <c r="F29" s="228">
        <f>'※触らないで下さい'!$C$6</f>
        <v>0</v>
      </c>
      <c r="G29" s="36" t="str">
        <f t="shared" si="21"/>
        <v>男</v>
      </c>
      <c r="H29" s="197" t="str">
        <f t="shared" si="11"/>
        <v>1900/01/00</v>
      </c>
      <c r="I29" s="36"/>
      <c r="J29" s="36">
        <f t="shared" si="12"/>
      </c>
      <c r="K29" s="36"/>
      <c r="L29" s="36"/>
      <c r="M29" s="69">
        <f t="shared" si="13"/>
      </c>
      <c r="N29" s="36">
        <f>'※触らないで下さい'!$D$6</f>
        <v>0</v>
      </c>
      <c r="O29" s="36">
        <f>'※触らないで下さい'!$E$6</f>
        <v>0</v>
      </c>
      <c r="P29" s="36"/>
      <c r="Q29" s="36"/>
      <c r="R29" s="36">
        <v>1</v>
      </c>
      <c r="S29" s="36">
        <f t="shared" si="2"/>
      </c>
      <c r="T29" s="36">
        <f t="shared" si="14"/>
      </c>
      <c r="U29" s="36">
        <f t="shared" si="3"/>
      </c>
      <c r="V29" s="36">
        <f t="shared" si="15"/>
      </c>
      <c r="W29" s="36">
        <f t="shared" si="4"/>
      </c>
      <c r="X29" s="36">
        <f t="shared" si="16"/>
      </c>
      <c r="Y29" s="36">
        <f t="shared" si="5"/>
      </c>
      <c r="Z29" s="36">
        <f t="shared" si="17"/>
      </c>
      <c r="AA29" s="36">
        <f t="shared" si="6"/>
      </c>
      <c r="AB29" s="36">
        <f t="shared" si="18"/>
      </c>
      <c r="AC29" s="36">
        <f t="shared" si="7"/>
      </c>
      <c r="AD29" s="36">
        <f t="shared" si="19"/>
      </c>
      <c r="AE29" s="36">
        <f t="shared" si="8"/>
      </c>
      <c r="AF29" s="36">
        <f t="shared" si="20"/>
      </c>
      <c r="AG29" s="36"/>
      <c r="AH29" s="36"/>
      <c r="AI29" s="36"/>
      <c r="AJ29" s="36"/>
      <c r="AK29" s="36"/>
      <c r="AL29" s="36"/>
      <c r="AM29" s="36"/>
      <c r="AN29" s="69" t="s">
        <v>110</v>
      </c>
      <c r="AO29" s="250"/>
      <c r="AP29" s="251"/>
      <c r="AQ29" s="250"/>
      <c r="AR29" s="251"/>
      <c r="AS29" s="36" t="s">
        <v>25</v>
      </c>
      <c r="AT29" s="256"/>
      <c r="AU29" s="35"/>
      <c r="AV29" s="33"/>
      <c r="AW29" s="33"/>
      <c r="AX29" s="33"/>
      <c r="AY29" s="42"/>
      <c r="AZ29" s="33"/>
      <c r="BA29" s="33"/>
      <c r="BB29" s="33"/>
      <c r="BC29" s="34"/>
      <c r="BD29" s="36">
        <f>IF(BC29="","",DATEDIF(BC29,'チーム情報(様式A-4)'!$G$2,"Y"))</f>
      </c>
      <c r="BE29" s="386"/>
      <c r="BF29" s="386"/>
      <c r="BG29" s="386"/>
      <c r="BH29" s="386"/>
      <c r="BI29" s="387"/>
      <c r="BJ29" s="388"/>
      <c r="BK29" s="386"/>
      <c r="BL29" s="387"/>
      <c r="BM29" s="387"/>
      <c r="BN29" s="388"/>
      <c r="BO29" s="386"/>
      <c r="BP29" s="386"/>
      <c r="BQ29" s="389"/>
      <c r="BR29" s="390"/>
      <c r="BS29" s="386"/>
      <c r="BT29" s="386"/>
      <c r="BU29" s="386"/>
      <c r="BV29" s="36">
        <f t="shared" si="22"/>
        <v>0</v>
      </c>
      <c r="BW29" s="71">
        <f t="shared" si="9"/>
        <v>0</v>
      </c>
      <c r="BX29" s="71">
        <f t="shared" si="10"/>
        <v>0</v>
      </c>
    </row>
    <row r="30" spans="1:76" ht="54" customHeight="1">
      <c r="A30" s="36">
        <f>IF('※触らないで下さい'!$A$6="","",'※触らないで下さい'!$A$6)</f>
      </c>
      <c r="B30" s="197"/>
      <c r="C30" s="70">
        <f t="shared" si="0"/>
      </c>
      <c r="D30" s="70">
        <f t="shared" si="1"/>
      </c>
      <c r="E30" s="228">
        <f>'※触らないで下さい'!$B$6</f>
        <v>0</v>
      </c>
      <c r="F30" s="228">
        <f>'※触らないで下さい'!$C$6</f>
        <v>0</v>
      </c>
      <c r="G30" s="36" t="str">
        <f t="shared" si="21"/>
        <v>男</v>
      </c>
      <c r="H30" s="197" t="str">
        <f t="shared" si="11"/>
        <v>1900/01/00</v>
      </c>
      <c r="I30" s="36"/>
      <c r="J30" s="36">
        <f t="shared" si="12"/>
      </c>
      <c r="K30" s="36"/>
      <c r="L30" s="36"/>
      <c r="M30" s="69">
        <f t="shared" si="13"/>
      </c>
      <c r="N30" s="36">
        <f>'※触らないで下さい'!$D$6</f>
        <v>0</v>
      </c>
      <c r="O30" s="36">
        <f>'※触らないで下さい'!$E$6</f>
        <v>0</v>
      </c>
      <c r="P30" s="36"/>
      <c r="Q30" s="36"/>
      <c r="R30" s="36">
        <v>1</v>
      </c>
      <c r="S30" s="36">
        <f t="shared" si="2"/>
      </c>
      <c r="T30" s="36">
        <f t="shared" si="14"/>
      </c>
      <c r="U30" s="36">
        <f t="shared" si="3"/>
      </c>
      <c r="V30" s="36">
        <f t="shared" si="15"/>
      </c>
      <c r="W30" s="36">
        <f t="shared" si="4"/>
      </c>
      <c r="X30" s="36">
        <f t="shared" si="16"/>
      </c>
      <c r="Y30" s="36">
        <f t="shared" si="5"/>
      </c>
      <c r="Z30" s="36">
        <f t="shared" si="17"/>
      </c>
      <c r="AA30" s="36">
        <f t="shared" si="6"/>
      </c>
      <c r="AB30" s="36">
        <f t="shared" si="18"/>
      </c>
      <c r="AC30" s="36">
        <f t="shared" si="7"/>
      </c>
      <c r="AD30" s="36">
        <f t="shared" si="19"/>
      </c>
      <c r="AE30" s="36">
        <f t="shared" si="8"/>
      </c>
      <c r="AF30" s="36">
        <f t="shared" si="20"/>
      </c>
      <c r="AG30" s="36"/>
      <c r="AH30" s="36"/>
      <c r="AI30" s="36"/>
      <c r="AJ30" s="36"/>
      <c r="AK30" s="36"/>
      <c r="AL30" s="36"/>
      <c r="AM30" s="36"/>
      <c r="AN30" s="69" t="s">
        <v>111</v>
      </c>
      <c r="AO30" s="250"/>
      <c r="AP30" s="251"/>
      <c r="AQ30" s="250"/>
      <c r="AR30" s="251"/>
      <c r="AS30" s="36" t="s">
        <v>25</v>
      </c>
      <c r="AT30" s="256"/>
      <c r="AU30" s="35"/>
      <c r="AV30" s="33"/>
      <c r="AW30" s="33"/>
      <c r="AX30" s="33"/>
      <c r="AY30" s="42"/>
      <c r="AZ30" s="33"/>
      <c r="BA30" s="33"/>
      <c r="BB30" s="33"/>
      <c r="BC30" s="34"/>
      <c r="BD30" s="36">
        <f>IF(BC30="","",DATEDIF(BC30,'チーム情報(様式A-4)'!$G$2,"Y"))</f>
      </c>
      <c r="BE30" s="386"/>
      <c r="BF30" s="386"/>
      <c r="BG30" s="386"/>
      <c r="BH30" s="386"/>
      <c r="BI30" s="387"/>
      <c r="BJ30" s="388"/>
      <c r="BK30" s="386"/>
      <c r="BL30" s="387"/>
      <c r="BM30" s="387"/>
      <c r="BN30" s="388"/>
      <c r="BO30" s="386"/>
      <c r="BP30" s="386"/>
      <c r="BQ30" s="389"/>
      <c r="BR30" s="390"/>
      <c r="BS30" s="386"/>
      <c r="BT30" s="386"/>
      <c r="BU30" s="386"/>
      <c r="BV30" s="36">
        <f t="shared" si="22"/>
        <v>0</v>
      </c>
      <c r="BW30" s="71">
        <f t="shared" si="9"/>
        <v>0</v>
      </c>
      <c r="BX30" s="71">
        <f t="shared" si="10"/>
        <v>0</v>
      </c>
    </row>
    <row r="31" spans="1:76" ht="54" customHeight="1">
      <c r="A31" s="36">
        <f>IF('※触らないで下さい'!$A$6="","",'※触らないで下さい'!$A$6)</f>
      </c>
      <c r="B31" s="197"/>
      <c r="C31" s="70">
        <f t="shared" si="0"/>
      </c>
      <c r="D31" s="70">
        <f t="shared" si="1"/>
      </c>
      <c r="E31" s="228">
        <f>'※触らないで下さい'!$B$6</f>
        <v>0</v>
      </c>
      <c r="F31" s="228">
        <f>'※触らないで下さい'!$C$6</f>
        <v>0</v>
      </c>
      <c r="G31" s="36" t="str">
        <f t="shared" si="21"/>
        <v>男</v>
      </c>
      <c r="H31" s="197" t="str">
        <f t="shared" si="11"/>
        <v>1900/01/00</v>
      </c>
      <c r="I31" s="36"/>
      <c r="J31" s="36">
        <f t="shared" si="12"/>
      </c>
      <c r="K31" s="36"/>
      <c r="L31" s="36"/>
      <c r="M31" s="69">
        <f t="shared" si="13"/>
      </c>
      <c r="N31" s="36">
        <f>'※触らないで下さい'!$D$6</f>
        <v>0</v>
      </c>
      <c r="O31" s="36">
        <f>'※触らないで下さい'!$E$6</f>
        <v>0</v>
      </c>
      <c r="P31" s="36"/>
      <c r="Q31" s="36"/>
      <c r="R31" s="36">
        <v>1</v>
      </c>
      <c r="S31" s="36">
        <f t="shared" si="2"/>
      </c>
      <c r="T31" s="36">
        <f t="shared" si="14"/>
      </c>
      <c r="U31" s="36">
        <f t="shared" si="3"/>
      </c>
      <c r="V31" s="36">
        <f t="shared" si="15"/>
      </c>
      <c r="W31" s="36">
        <f t="shared" si="4"/>
      </c>
      <c r="X31" s="36">
        <f t="shared" si="16"/>
      </c>
      <c r="Y31" s="36">
        <f t="shared" si="5"/>
      </c>
      <c r="Z31" s="36">
        <f t="shared" si="17"/>
      </c>
      <c r="AA31" s="36">
        <f t="shared" si="6"/>
      </c>
      <c r="AB31" s="36">
        <f t="shared" si="18"/>
      </c>
      <c r="AC31" s="36">
        <f t="shared" si="7"/>
      </c>
      <c r="AD31" s="36">
        <f t="shared" si="19"/>
      </c>
      <c r="AE31" s="36">
        <f t="shared" si="8"/>
      </c>
      <c r="AF31" s="36">
        <f t="shared" si="20"/>
      </c>
      <c r="AG31" s="36"/>
      <c r="AH31" s="36"/>
      <c r="AI31" s="36"/>
      <c r="AJ31" s="36"/>
      <c r="AK31" s="36"/>
      <c r="AL31" s="36"/>
      <c r="AM31" s="36"/>
      <c r="AN31" s="69" t="s">
        <v>112</v>
      </c>
      <c r="AO31" s="250"/>
      <c r="AP31" s="251"/>
      <c r="AQ31" s="250"/>
      <c r="AR31" s="251"/>
      <c r="AS31" s="36" t="s">
        <v>25</v>
      </c>
      <c r="AT31" s="256"/>
      <c r="AU31" s="35"/>
      <c r="AV31" s="33"/>
      <c r="AW31" s="33"/>
      <c r="AX31" s="33"/>
      <c r="AY31" s="42"/>
      <c r="AZ31" s="33"/>
      <c r="BA31" s="33"/>
      <c r="BB31" s="33"/>
      <c r="BC31" s="34"/>
      <c r="BD31" s="36">
        <f>IF(BC31="","",DATEDIF(BC31,'チーム情報(様式A-4)'!$G$2,"Y"))</f>
      </c>
      <c r="BE31" s="386"/>
      <c r="BF31" s="386"/>
      <c r="BG31" s="386"/>
      <c r="BH31" s="386"/>
      <c r="BI31" s="387"/>
      <c r="BJ31" s="388"/>
      <c r="BK31" s="386"/>
      <c r="BL31" s="387"/>
      <c r="BM31" s="387"/>
      <c r="BN31" s="388"/>
      <c r="BO31" s="386"/>
      <c r="BP31" s="386"/>
      <c r="BQ31" s="389"/>
      <c r="BR31" s="390"/>
      <c r="BS31" s="386"/>
      <c r="BT31" s="386"/>
      <c r="BU31" s="386"/>
      <c r="BV31" s="36">
        <f t="shared" si="22"/>
        <v>0</v>
      </c>
      <c r="BW31" s="71">
        <f t="shared" si="9"/>
        <v>0</v>
      </c>
      <c r="BX31" s="71">
        <f t="shared" si="10"/>
        <v>0</v>
      </c>
    </row>
    <row r="32" spans="1:76" ht="54" customHeight="1">
      <c r="A32" s="36">
        <f>IF('※触らないで下さい'!$A$6="","",'※触らないで下さい'!$A$6)</f>
      </c>
      <c r="B32" s="197"/>
      <c r="C32" s="70">
        <f t="shared" si="0"/>
      </c>
      <c r="D32" s="70">
        <f t="shared" si="1"/>
      </c>
      <c r="E32" s="228">
        <f>'※触らないで下さい'!$B$6</f>
        <v>0</v>
      </c>
      <c r="F32" s="228">
        <f>'※触らないで下さい'!$C$6</f>
        <v>0</v>
      </c>
      <c r="G32" s="36" t="str">
        <f t="shared" si="21"/>
        <v>男</v>
      </c>
      <c r="H32" s="197" t="str">
        <f t="shared" si="11"/>
        <v>1900/01/00</v>
      </c>
      <c r="I32" s="36"/>
      <c r="J32" s="36">
        <f t="shared" si="12"/>
      </c>
      <c r="K32" s="36"/>
      <c r="L32" s="36"/>
      <c r="M32" s="69">
        <f t="shared" si="13"/>
      </c>
      <c r="N32" s="36">
        <f>'※触らないで下さい'!$D$6</f>
        <v>0</v>
      </c>
      <c r="O32" s="36">
        <f>'※触らないで下さい'!$E$6</f>
        <v>0</v>
      </c>
      <c r="P32" s="36"/>
      <c r="Q32" s="36"/>
      <c r="R32" s="36">
        <v>1</v>
      </c>
      <c r="S32" s="36">
        <f t="shared" si="2"/>
      </c>
      <c r="T32" s="36">
        <f t="shared" si="14"/>
      </c>
      <c r="U32" s="36">
        <f t="shared" si="3"/>
      </c>
      <c r="V32" s="36">
        <f t="shared" si="15"/>
      </c>
      <c r="W32" s="36">
        <f t="shared" si="4"/>
      </c>
      <c r="X32" s="36">
        <f t="shared" si="16"/>
      </c>
      <c r="Y32" s="36">
        <f t="shared" si="5"/>
      </c>
      <c r="Z32" s="36">
        <f t="shared" si="17"/>
      </c>
      <c r="AA32" s="36">
        <f t="shared" si="6"/>
      </c>
      <c r="AB32" s="36">
        <f t="shared" si="18"/>
      </c>
      <c r="AC32" s="36">
        <f t="shared" si="7"/>
      </c>
      <c r="AD32" s="36">
        <f t="shared" si="19"/>
      </c>
      <c r="AE32" s="36">
        <f t="shared" si="8"/>
      </c>
      <c r="AF32" s="36">
        <f t="shared" si="20"/>
      </c>
      <c r="AG32" s="36"/>
      <c r="AH32" s="36"/>
      <c r="AI32" s="36"/>
      <c r="AJ32" s="36"/>
      <c r="AK32" s="36"/>
      <c r="AL32" s="36"/>
      <c r="AM32" s="36"/>
      <c r="AN32" s="69" t="s">
        <v>113</v>
      </c>
      <c r="AO32" s="250"/>
      <c r="AP32" s="251"/>
      <c r="AQ32" s="250"/>
      <c r="AR32" s="251"/>
      <c r="AS32" s="36" t="s">
        <v>25</v>
      </c>
      <c r="AT32" s="256"/>
      <c r="AU32" s="35"/>
      <c r="AV32" s="33"/>
      <c r="AW32" s="33"/>
      <c r="AX32" s="33"/>
      <c r="AY32" s="42"/>
      <c r="AZ32" s="33"/>
      <c r="BA32" s="33"/>
      <c r="BB32" s="33"/>
      <c r="BC32" s="34"/>
      <c r="BD32" s="36">
        <f>IF(BC32="","",DATEDIF(BC32,'チーム情報(様式A-4)'!$G$2,"Y"))</f>
      </c>
      <c r="BE32" s="386"/>
      <c r="BF32" s="386"/>
      <c r="BG32" s="386"/>
      <c r="BH32" s="386"/>
      <c r="BI32" s="387"/>
      <c r="BJ32" s="388"/>
      <c r="BK32" s="386"/>
      <c r="BL32" s="387"/>
      <c r="BM32" s="387"/>
      <c r="BN32" s="388"/>
      <c r="BO32" s="386"/>
      <c r="BP32" s="386"/>
      <c r="BQ32" s="389"/>
      <c r="BR32" s="390"/>
      <c r="BS32" s="386"/>
      <c r="BT32" s="386"/>
      <c r="BU32" s="386"/>
      <c r="BV32" s="36">
        <f t="shared" si="22"/>
        <v>0</v>
      </c>
      <c r="BW32" s="71">
        <f t="shared" si="9"/>
        <v>0</v>
      </c>
      <c r="BX32" s="71">
        <f t="shared" si="10"/>
        <v>0</v>
      </c>
    </row>
    <row r="33" spans="1:76" ht="54" customHeight="1">
      <c r="A33" s="36">
        <f>IF('※触らないで下さい'!$A$6="","",'※触らないで下さい'!$A$6)</f>
      </c>
      <c r="B33" s="197"/>
      <c r="C33" s="70">
        <f t="shared" si="0"/>
      </c>
      <c r="D33" s="70">
        <f t="shared" si="1"/>
      </c>
      <c r="E33" s="228">
        <f>'※触らないで下さい'!$B$6</f>
        <v>0</v>
      </c>
      <c r="F33" s="228">
        <f>'※触らないで下さい'!$C$6</f>
        <v>0</v>
      </c>
      <c r="G33" s="36" t="str">
        <f t="shared" si="21"/>
        <v>男</v>
      </c>
      <c r="H33" s="197" t="str">
        <f t="shared" si="11"/>
        <v>1900/01/00</v>
      </c>
      <c r="I33" s="36"/>
      <c r="J33" s="36">
        <f t="shared" si="12"/>
      </c>
      <c r="K33" s="36"/>
      <c r="L33" s="36"/>
      <c r="M33" s="69">
        <f t="shared" si="13"/>
      </c>
      <c r="N33" s="36">
        <f>'※触らないで下さい'!$D$6</f>
        <v>0</v>
      </c>
      <c r="O33" s="36">
        <f>'※触らないで下さい'!$E$6</f>
        <v>0</v>
      </c>
      <c r="P33" s="36"/>
      <c r="Q33" s="36"/>
      <c r="R33" s="36">
        <v>1</v>
      </c>
      <c r="S33" s="36">
        <f t="shared" si="2"/>
      </c>
      <c r="T33" s="36">
        <f t="shared" si="14"/>
      </c>
      <c r="U33" s="36">
        <f t="shared" si="3"/>
      </c>
      <c r="V33" s="36">
        <f t="shared" si="15"/>
      </c>
      <c r="W33" s="36">
        <f t="shared" si="4"/>
      </c>
      <c r="X33" s="36">
        <f t="shared" si="16"/>
      </c>
      <c r="Y33" s="36">
        <f t="shared" si="5"/>
      </c>
      <c r="Z33" s="36">
        <f t="shared" si="17"/>
      </c>
      <c r="AA33" s="36">
        <f t="shared" si="6"/>
      </c>
      <c r="AB33" s="36">
        <f t="shared" si="18"/>
      </c>
      <c r="AC33" s="36">
        <f t="shared" si="7"/>
      </c>
      <c r="AD33" s="36">
        <f t="shared" si="19"/>
      </c>
      <c r="AE33" s="36">
        <f t="shared" si="8"/>
      </c>
      <c r="AF33" s="36">
        <f t="shared" si="20"/>
      </c>
      <c r="AG33" s="36"/>
      <c r="AH33" s="36"/>
      <c r="AI33" s="36"/>
      <c r="AJ33" s="36"/>
      <c r="AK33" s="36"/>
      <c r="AL33" s="36"/>
      <c r="AM33" s="36"/>
      <c r="AN33" s="69" t="s">
        <v>114</v>
      </c>
      <c r="AO33" s="250"/>
      <c r="AP33" s="251"/>
      <c r="AQ33" s="250"/>
      <c r="AR33" s="251"/>
      <c r="AS33" s="36" t="s">
        <v>25</v>
      </c>
      <c r="AT33" s="256"/>
      <c r="AU33" s="35"/>
      <c r="AV33" s="33"/>
      <c r="AW33" s="33"/>
      <c r="AX33" s="33"/>
      <c r="AY33" s="42"/>
      <c r="AZ33" s="33"/>
      <c r="BA33" s="33"/>
      <c r="BB33" s="33"/>
      <c r="BC33" s="34"/>
      <c r="BD33" s="36">
        <f>IF(BC33="","",DATEDIF(BC33,'チーム情報(様式A-4)'!$G$2,"Y"))</f>
      </c>
      <c r="BE33" s="386"/>
      <c r="BF33" s="386"/>
      <c r="BG33" s="386"/>
      <c r="BH33" s="386"/>
      <c r="BI33" s="387"/>
      <c r="BJ33" s="388"/>
      <c r="BK33" s="386"/>
      <c r="BL33" s="387"/>
      <c r="BM33" s="387"/>
      <c r="BN33" s="388"/>
      <c r="BO33" s="386"/>
      <c r="BP33" s="386"/>
      <c r="BQ33" s="389"/>
      <c r="BR33" s="390"/>
      <c r="BS33" s="386"/>
      <c r="BT33" s="386"/>
      <c r="BU33" s="386"/>
      <c r="BV33" s="36">
        <f t="shared" si="22"/>
        <v>0</v>
      </c>
      <c r="BW33" s="71">
        <f t="shared" si="9"/>
        <v>0</v>
      </c>
      <c r="BX33" s="71">
        <f t="shared" si="10"/>
        <v>0</v>
      </c>
    </row>
    <row r="34" spans="1:76" ht="54" customHeight="1">
      <c r="A34" s="36">
        <f>IF('※触らないで下さい'!$A$6="","",'※触らないで下さい'!$A$6)</f>
      </c>
      <c r="B34" s="197"/>
      <c r="C34" s="70">
        <f t="shared" si="0"/>
      </c>
      <c r="D34" s="70">
        <f t="shared" si="1"/>
      </c>
      <c r="E34" s="228">
        <f>'※触らないで下さい'!$B$6</f>
        <v>0</v>
      </c>
      <c r="F34" s="228">
        <f>'※触らないで下さい'!$C$6</f>
        <v>0</v>
      </c>
      <c r="G34" s="36" t="str">
        <f t="shared" si="21"/>
        <v>男</v>
      </c>
      <c r="H34" s="197" t="str">
        <f t="shared" si="11"/>
        <v>1900/01/00</v>
      </c>
      <c r="I34" s="36"/>
      <c r="J34" s="36">
        <f t="shared" si="12"/>
      </c>
      <c r="K34" s="36"/>
      <c r="L34" s="36"/>
      <c r="M34" s="69">
        <f t="shared" si="13"/>
      </c>
      <c r="N34" s="36">
        <f>'※触らないで下さい'!$D$6</f>
        <v>0</v>
      </c>
      <c r="O34" s="36">
        <f>'※触らないで下さい'!$E$6</f>
        <v>0</v>
      </c>
      <c r="P34" s="36"/>
      <c r="Q34" s="36"/>
      <c r="R34" s="36">
        <v>1</v>
      </c>
      <c r="S34" s="36">
        <f t="shared" si="2"/>
      </c>
      <c r="T34" s="36">
        <f t="shared" si="14"/>
      </c>
      <c r="U34" s="36">
        <f t="shared" si="3"/>
      </c>
      <c r="V34" s="36">
        <f t="shared" si="15"/>
      </c>
      <c r="W34" s="36">
        <f t="shared" si="4"/>
      </c>
      <c r="X34" s="36">
        <f t="shared" si="16"/>
      </c>
      <c r="Y34" s="36">
        <f t="shared" si="5"/>
      </c>
      <c r="Z34" s="36">
        <f t="shared" si="17"/>
      </c>
      <c r="AA34" s="36">
        <f t="shared" si="6"/>
      </c>
      <c r="AB34" s="36">
        <f t="shared" si="18"/>
      </c>
      <c r="AC34" s="36">
        <f t="shared" si="7"/>
      </c>
      <c r="AD34" s="36">
        <f t="shared" si="19"/>
      </c>
      <c r="AE34" s="36">
        <f t="shared" si="8"/>
      </c>
      <c r="AF34" s="36">
        <f t="shared" si="20"/>
      </c>
      <c r="AG34" s="36"/>
      <c r="AH34" s="36"/>
      <c r="AI34" s="36"/>
      <c r="AJ34" s="36"/>
      <c r="AK34" s="36"/>
      <c r="AL34" s="36"/>
      <c r="AM34" s="36"/>
      <c r="AN34" s="69" t="s">
        <v>115</v>
      </c>
      <c r="AO34" s="250"/>
      <c r="AP34" s="251"/>
      <c r="AQ34" s="250"/>
      <c r="AR34" s="251"/>
      <c r="AS34" s="36" t="s">
        <v>25</v>
      </c>
      <c r="AT34" s="256"/>
      <c r="AU34" s="35"/>
      <c r="AV34" s="33"/>
      <c r="AW34" s="33"/>
      <c r="AX34" s="33"/>
      <c r="AY34" s="42"/>
      <c r="AZ34" s="33"/>
      <c r="BA34" s="33"/>
      <c r="BB34" s="33"/>
      <c r="BC34" s="34"/>
      <c r="BD34" s="36">
        <f>IF(BC34="","",DATEDIF(BC34,'チーム情報(様式A-4)'!$G$2,"Y"))</f>
      </c>
      <c r="BE34" s="386"/>
      <c r="BF34" s="386"/>
      <c r="BG34" s="386"/>
      <c r="BH34" s="386"/>
      <c r="BI34" s="387"/>
      <c r="BJ34" s="388"/>
      <c r="BK34" s="386"/>
      <c r="BL34" s="387"/>
      <c r="BM34" s="387"/>
      <c r="BN34" s="388"/>
      <c r="BO34" s="386"/>
      <c r="BP34" s="386"/>
      <c r="BQ34" s="389"/>
      <c r="BR34" s="390"/>
      <c r="BS34" s="386"/>
      <c r="BT34" s="386"/>
      <c r="BU34" s="386"/>
      <c r="BV34" s="36">
        <f t="shared" si="22"/>
        <v>0</v>
      </c>
      <c r="BW34" s="71">
        <f t="shared" si="9"/>
        <v>0</v>
      </c>
      <c r="BX34" s="71">
        <f t="shared" si="10"/>
        <v>0</v>
      </c>
    </row>
    <row r="35" spans="1:76" ht="54" customHeight="1">
      <c r="A35" s="36">
        <f>IF('※触らないで下さい'!$A$6="","",'※触らないで下さい'!$A$6)</f>
      </c>
      <c r="B35" s="197"/>
      <c r="C35" s="70">
        <f t="shared" si="0"/>
      </c>
      <c r="D35" s="70">
        <f t="shared" si="1"/>
      </c>
      <c r="E35" s="228">
        <f>'※触らないで下さい'!$B$6</f>
        <v>0</v>
      </c>
      <c r="F35" s="228">
        <f>'※触らないで下さい'!$C$6</f>
        <v>0</v>
      </c>
      <c r="G35" s="36" t="str">
        <f t="shared" si="21"/>
        <v>男</v>
      </c>
      <c r="H35" s="197" t="str">
        <f t="shared" si="11"/>
        <v>1900/01/00</v>
      </c>
      <c r="I35" s="36"/>
      <c r="J35" s="36">
        <f t="shared" si="12"/>
      </c>
      <c r="K35" s="36"/>
      <c r="L35" s="36"/>
      <c r="M35" s="69">
        <f t="shared" si="13"/>
      </c>
      <c r="N35" s="36">
        <f>'※触らないで下さい'!$D$6</f>
        <v>0</v>
      </c>
      <c r="O35" s="36">
        <f>'※触らないで下さい'!$E$6</f>
        <v>0</v>
      </c>
      <c r="P35" s="36"/>
      <c r="Q35" s="36"/>
      <c r="R35" s="36">
        <v>1</v>
      </c>
      <c r="S35" s="36">
        <f t="shared" si="2"/>
      </c>
      <c r="T35" s="36">
        <f t="shared" si="14"/>
      </c>
      <c r="U35" s="36">
        <f t="shared" si="3"/>
      </c>
      <c r="V35" s="36">
        <f t="shared" si="15"/>
      </c>
      <c r="W35" s="36">
        <f t="shared" si="4"/>
      </c>
      <c r="X35" s="36">
        <f t="shared" si="16"/>
      </c>
      <c r="Y35" s="36">
        <f t="shared" si="5"/>
      </c>
      <c r="Z35" s="36">
        <f t="shared" si="17"/>
      </c>
      <c r="AA35" s="36">
        <f t="shared" si="6"/>
      </c>
      <c r="AB35" s="36">
        <f t="shared" si="18"/>
      </c>
      <c r="AC35" s="36">
        <f t="shared" si="7"/>
      </c>
      <c r="AD35" s="36">
        <f t="shared" si="19"/>
      </c>
      <c r="AE35" s="36">
        <f t="shared" si="8"/>
      </c>
      <c r="AF35" s="36">
        <f t="shared" si="20"/>
      </c>
      <c r="AG35" s="36"/>
      <c r="AH35" s="36"/>
      <c r="AI35" s="36"/>
      <c r="AJ35" s="36"/>
      <c r="AK35" s="36"/>
      <c r="AL35" s="36"/>
      <c r="AM35" s="36"/>
      <c r="AN35" s="69" t="s">
        <v>116</v>
      </c>
      <c r="AO35" s="250"/>
      <c r="AP35" s="251"/>
      <c r="AQ35" s="250"/>
      <c r="AR35" s="251"/>
      <c r="AS35" s="36" t="s">
        <v>25</v>
      </c>
      <c r="AT35" s="256"/>
      <c r="AU35" s="35"/>
      <c r="AV35" s="33"/>
      <c r="AW35" s="33"/>
      <c r="AX35" s="33"/>
      <c r="AY35" s="42"/>
      <c r="AZ35" s="33"/>
      <c r="BA35" s="33"/>
      <c r="BB35" s="33"/>
      <c r="BC35" s="34"/>
      <c r="BD35" s="36">
        <f>IF(BC35="","",DATEDIF(BC35,'チーム情報(様式A-4)'!$G$2,"Y"))</f>
      </c>
      <c r="BE35" s="386"/>
      <c r="BF35" s="386"/>
      <c r="BG35" s="386"/>
      <c r="BH35" s="386"/>
      <c r="BI35" s="387"/>
      <c r="BJ35" s="388"/>
      <c r="BK35" s="386"/>
      <c r="BL35" s="387"/>
      <c r="BM35" s="387"/>
      <c r="BN35" s="388"/>
      <c r="BO35" s="386"/>
      <c r="BP35" s="386"/>
      <c r="BQ35" s="389"/>
      <c r="BR35" s="390"/>
      <c r="BS35" s="386"/>
      <c r="BT35" s="386"/>
      <c r="BU35" s="386"/>
      <c r="BV35" s="36">
        <f t="shared" si="22"/>
        <v>0</v>
      </c>
      <c r="BW35" s="71">
        <f t="shared" si="9"/>
        <v>0</v>
      </c>
      <c r="BX35" s="71">
        <f t="shared" si="10"/>
        <v>0</v>
      </c>
    </row>
    <row r="36" spans="1:76" ht="54" customHeight="1">
      <c r="A36" s="36">
        <f>IF('※触らないで下さい'!$A$6="","",'※触らないで下さい'!$A$6)</f>
      </c>
      <c r="B36" s="197"/>
      <c r="C36" s="70">
        <f t="shared" si="0"/>
      </c>
      <c r="D36" s="70">
        <f t="shared" si="1"/>
      </c>
      <c r="E36" s="228">
        <f>'※触らないで下さい'!$B$6</f>
        <v>0</v>
      </c>
      <c r="F36" s="228">
        <f>'※触らないで下さい'!$C$6</f>
        <v>0</v>
      </c>
      <c r="G36" s="36" t="str">
        <f t="shared" si="21"/>
        <v>男</v>
      </c>
      <c r="H36" s="197" t="str">
        <f t="shared" si="11"/>
        <v>1900/01/00</v>
      </c>
      <c r="I36" s="36"/>
      <c r="J36" s="36">
        <f t="shared" si="12"/>
      </c>
      <c r="K36" s="36"/>
      <c r="L36" s="36"/>
      <c r="M36" s="69">
        <f t="shared" si="13"/>
      </c>
      <c r="N36" s="36">
        <f>'※触らないで下さい'!$D$6</f>
        <v>0</v>
      </c>
      <c r="O36" s="36">
        <f>'※触らないで下さい'!$E$6</f>
        <v>0</v>
      </c>
      <c r="P36" s="36"/>
      <c r="Q36" s="36"/>
      <c r="R36" s="36">
        <v>1</v>
      </c>
      <c r="S36" s="36">
        <f t="shared" si="2"/>
      </c>
      <c r="T36" s="36">
        <f t="shared" si="14"/>
      </c>
      <c r="U36" s="36">
        <f t="shared" si="3"/>
      </c>
      <c r="V36" s="36">
        <f t="shared" si="15"/>
      </c>
      <c r="W36" s="36">
        <f t="shared" si="4"/>
      </c>
      <c r="X36" s="36">
        <f t="shared" si="16"/>
      </c>
      <c r="Y36" s="36">
        <f t="shared" si="5"/>
      </c>
      <c r="Z36" s="36">
        <f t="shared" si="17"/>
      </c>
      <c r="AA36" s="36">
        <f t="shared" si="6"/>
      </c>
      <c r="AB36" s="36">
        <f t="shared" si="18"/>
      </c>
      <c r="AC36" s="36">
        <f t="shared" si="7"/>
      </c>
      <c r="AD36" s="36">
        <f t="shared" si="19"/>
      </c>
      <c r="AE36" s="36">
        <f t="shared" si="8"/>
      </c>
      <c r="AF36" s="36">
        <f t="shared" si="20"/>
      </c>
      <c r="AG36" s="36"/>
      <c r="AH36" s="36"/>
      <c r="AI36" s="36"/>
      <c r="AJ36" s="36"/>
      <c r="AK36" s="36"/>
      <c r="AL36" s="36"/>
      <c r="AM36" s="36"/>
      <c r="AN36" s="69" t="s">
        <v>117</v>
      </c>
      <c r="AO36" s="250"/>
      <c r="AP36" s="251"/>
      <c r="AQ36" s="250"/>
      <c r="AR36" s="251"/>
      <c r="AS36" s="36" t="s">
        <v>25</v>
      </c>
      <c r="AT36" s="256"/>
      <c r="AU36" s="35"/>
      <c r="AV36" s="33"/>
      <c r="AW36" s="33"/>
      <c r="AX36" s="33"/>
      <c r="AY36" s="42"/>
      <c r="AZ36" s="33"/>
      <c r="BA36" s="33"/>
      <c r="BB36" s="33"/>
      <c r="BC36" s="34"/>
      <c r="BD36" s="36">
        <f>IF(BC36="","",DATEDIF(BC36,'チーム情報(様式A-4)'!$G$2,"Y"))</f>
      </c>
      <c r="BE36" s="386"/>
      <c r="BF36" s="386"/>
      <c r="BG36" s="386"/>
      <c r="BH36" s="386"/>
      <c r="BI36" s="387"/>
      <c r="BJ36" s="388"/>
      <c r="BK36" s="386"/>
      <c r="BL36" s="387"/>
      <c r="BM36" s="387"/>
      <c r="BN36" s="388"/>
      <c r="BO36" s="386"/>
      <c r="BP36" s="386"/>
      <c r="BQ36" s="389"/>
      <c r="BR36" s="390"/>
      <c r="BS36" s="386"/>
      <c r="BT36" s="386"/>
      <c r="BU36" s="386"/>
      <c r="BV36" s="36">
        <f t="shared" si="22"/>
        <v>0</v>
      </c>
      <c r="BW36" s="71">
        <f t="shared" si="9"/>
        <v>0</v>
      </c>
      <c r="BX36" s="71">
        <f t="shared" si="10"/>
        <v>0</v>
      </c>
    </row>
    <row r="37" spans="1:76" ht="54" customHeight="1">
      <c r="A37" s="36">
        <f>IF('※触らないで下さい'!$A$6="","",'※触らないで下さい'!$A$6)</f>
      </c>
      <c r="B37" s="197"/>
      <c r="C37" s="70">
        <f t="shared" si="0"/>
      </c>
      <c r="D37" s="70">
        <f t="shared" si="1"/>
      </c>
      <c r="E37" s="228">
        <f>'※触らないで下さい'!$B$6</f>
        <v>0</v>
      </c>
      <c r="F37" s="228">
        <f>'※触らないで下さい'!$C$6</f>
        <v>0</v>
      </c>
      <c r="G37" s="36" t="str">
        <f t="shared" si="21"/>
        <v>男</v>
      </c>
      <c r="H37" s="197" t="str">
        <f t="shared" si="11"/>
        <v>1900/01/00</v>
      </c>
      <c r="I37" s="36"/>
      <c r="J37" s="36">
        <f t="shared" si="12"/>
      </c>
      <c r="K37" s="36"/>
      <c r="L37" s="36"/>
      <c r="M37" s="69">
        <f t="shared" si="13"/>
      </c>
      <c r="N37" s="36">
        <f>'※触らないで下さい'!$D$6</f>
        <v>0</v>
      </c>
      <c r="O37" s="36">
        <f>'※触らないで下さい'!$E$6</f>
        <v>0</v>
      </c>
      <c r="P37" s="36"/>
      <c r="Q37" s="36"/>
      <c r="R37" s="36">
        <v>1</v>
      </c>
      <c r="S37" s="36">
        <f t="shared" si="2"/>
      </c>
      <c r="T37" s="36">
        <f t="shared" si="14"/>
      </c>
      <c r="U37" s="36">
        <f t="shared" si="3"/>
      </c>
      <c r="V37" s="36">
        <f t="shared" si="15"/>
      </c>
      <c r="W37" s="36">
        <f t="shared" si="4"/>
      </c>
      <c r="X37" s="36">
        <f t="shared" si="16"/>
      </c>
      <c r="Y37" s="36">
        <f t="shared" si="5"/>
      </c>
      <c r="Z37" s="36">
        <f t="shared" si="17"/>
      </c>
      <c r="AA37" s="36">
        <f t="shared" si="6"/>
      </c>
      <c r="AB37" s="36">
        <f t="shared" si="18"/>
      </c>
      <c r="AC37" s="36">
        <f t="shared" si="7"/>
      </c>
      <c r="AD37" s="36">
        <f t="shared" si="19"/>
      </c>
      <c r="AE37" s="36">
        <f t="shared" si="8"/>
      </c>
      <c r="AF37" s="36">
        <f t="shared" si="20"/>
      </c>
      <c r="AG37" s="36"/>
      <c r="AH37" s="36"/>
      <c r="AI37" s="36"/>
      <c r="AJ37" s="36"/>
      <c r="AK37" s="36"/>
      <c r="AL37" s="36"/>
      <c r="AM37" s="36"/>
      <c r="AN37" s="69" t="s">
        <v>118</v>
      </c>
      <c r="AO37" s="250"/>
      <c r="AP37" s="251"/>
      <c r="AQ37" s="250"/>
      <c r="AR37" s="251"/>
      <c r="AS37" s="36" t="s">
        <v>25</v>
      </c>
      <c r="AT37" s="256"/>
      <c r="AU37" s="35"/>
      <c r="AV37" s="33"/>
      <c r="AW37" s="33"/>
      <c r="AX37" s="33"/>
      <c r="AY37" s="42"/>
      <c r="AZ37" s="33"/>
      <c r="BA37" s="33"/>
      <c r="BB37" s="33"/>
      <c r="BC37" s="34"/>
      <c r="BD37" s="36">
        <f>IF(BC37="","",DATEDIF(BC37,'チーム情報(様式A-4)'!$G$2,"Y"))</f>
      </c>
      <c r="BE37" s="386"/>
      <c r="BF37" s="386"/>
      <c r="BG37" s="386"/>
      <c r="BH37" s="386"/>
      <c r="BI37" s="387"/>
      <c r="BJ37" s="388"/>
      <c r="BK37" s="386"/>
      <c r="BL37" s="387"/>
      <c r="BM37" s="387"/>
      <c r="BN37" s="388"/>
      <c r="BO37" s="386"/>
      <c r="BP37" s="386"/>
      <c r="BQ37" s="389"/>
      <c r="BR37" s="390"/>
      <c r="BS37" s="386"/>
      <c r="BT37" s="386"/>
      <c r="BU37" s="386"/>
      <c r="BV37" s="36">
        <f t="shared" si="22"/>
        <v>0</v>
      </c>
      <c r="BW37" s="71">
        <f t="shared" si="9"/>
        <v>0</v>
      </c>
      <c r="BX37" s="71">
        <f t="shared" si="10"/>
        <v>0</v>
      </c>
    </row>
    <row r="38" spans="1:76" ht="54" customHeight="1">
      <c r="A38" s="36">
        <f>IF('※触らないで下さい'!$A$6="","",'※触らないで下さい'!$A$6)</f>
      </c>
      <c r="B38" s="197"/>
      <c r="C38" s="70">
        <f t="shared" si="0"/>
      </c>
      <c r="D38" s="70">
        <f t="shared" si="1"/>
      </c>
      <c r="E38" s="228">
        <f>'※触らないで下さい'!$B$6</f>
        <v>0</v>
      </c>
      <c r="F38" s="228">
        <f>'※触らないで下さい'!$C$6</f>
        <v>0</v>
      </c>
      <c r="G38" s="36" t="str">
        <f t="shared" si="21"/>
        <v>男</v>
      </c>
      <c r="H38" s="197" t="str">
        <f t="shared" si="11"/>
        <v>1900/01/00</v>
      </c>
      <c r="I38" s="36"/>
      <c r="J38" s="36">
        <f t="shared" si="12"/>
      </c>
      <c r="K38" s="36"/>
      <c r="L38" s="36"/>
      <c r="M38" s="69">
        <f t="shared" si="13"/>
      </c>
      <c r="N38" s="36">
        <f>'※触らないで下さい'!$D$6</f>
        <v>0</v>
      </c>
      <c r="O38" s="36">
        <f>'※触らないで下さい'!$E$6</f>
        <v>0</v>
      </c>
      <c r="P38" s="36"/>
      <c r="Q38" s="36"/>
      <c r="R38" s="36">
        <v>1</v>
      </c>
      <c r="S38" s="36">
        <f t="shared" si="2"/>
      </c>
      <c r="T38" s="36">
        <f t="shared" si="14"/>
      </c>
      <c r="U38" s="36">
        <f t="shared" si="3"/>
      </c>
      <c r="V38" s="36">
        <f t="shared" si="15"/>
      </c>
      <c r="W38" s="36">
        <f t="shared" si="4"/>
      </c>
      <c r="X38" s="36">
        <f t="shared" si="16"/>
      </c>
      <c r="Y38" s="36">
        <f t="shared" si="5"/>
      </c>
      <c r="Z38" s="36">
        <f t="shared" si="17"/>
      </c>
      <c r="AA38" s="36">
        <f t="shared" si="6"/>
      </c>
      <c r="AB38" s="36">
        <f t="shared" si="18"/>
      </c>
      <c r="AC38" s="36">
        <f t="shared" si="7"/>
      </c>
      <c r="AD38" s="36">
        <f t="shared" si="19"/>
      </c>
      <c r="AE38" s="36">
        <f t="shared" si="8"/>
      </c>
      <c r="AF38" s="36">
        <f t="shared" si="20"/>
      </c>
      <c r="AG38" s="36"/>
      <c r="AH38" s="36"/>
      <c r="AI38" s="36"/>
      <c r="AJ38" s="36"/>
      <c r="AK38" s="36"/>
      <c r="AL38" s="36"/>
      <c r="AM38" s="36"/>
      <c r="AN38" s="69" t="s">
        <v>119</v>
      </c>
      <c r="AO38" s="250"/>
      <c r="AP38" s="251"/>
      <c r="AQ38" s="250"/>
      <c r="AR38" s="251"/>
      <c r="AS38" s="36" t="s">
        <v>25</v>
      </c>
      <c r="AT38" s="256"/>
      <c r="AU38" s="35"/>
      <c r="AV38" s="33"/>
      <c r="AW38" s="33"/>
      <c r="AX38" s="33"/>
      <c r="AY38" s="42"/>
      <c r="AZ38" s="33"/>
      <c r="BA38" s="33"/>
      <c r="BB38" s="33"/>
      <c r="BC38" s="34"/>
      <c r="BD38" s="36">
        <f>IF(BC38="","",DATEDIF(BC38,'チーム情報(様式A-4)'!$G$2,"Y"))</f>
      </c>
      <c r="BE38" s="386"/>
      <c r="BF38" s="386"/>
      <c r="BG38" s="386"/>
      <c r="BH38" s="386"/>
      <c r="BI38" s="387"/>
      <c r="BJ38" s="388"/>
      <c r="BK38" s="386"/>
      <c r="BL38" s="387"/>
      <c r="BM38" s="387"/>
      <c r="BN38" s="388"/>
      <c r="BO38" s="386"/>
      <c r="BP38" s="386"/>
      <c r="BQ38" s="389"/>
      <c r="BR38" s="390"/>
      <c r="BS38" s="386"/>
      <c r="BT38" s="386"/>
      <c r="BU38" s="386"/>
      <c r="BV38" s="36">
        <f t="shared" si="22"/>
        <v>0</v>
      </c>
      <c r="BW38" s="71">
        <f t="shared" si="9"/>
        <v>0</v>
      </c>
      <c r="BX38" s="71">
        <f t="shared" si="10"/>
        <v>0</v>
      </c>
    </row>
    <row r="39" spans="1:76" ht="54" customHeight="1">
      <c r="A39" s="36">
        <f>IF('※触らないで下さい'!$A$6="","",'※触らないで下さい'!$A$6)</f>
      </c>
      <c r="B39" s="197"/>
      <c r="C39" s="70">
        <f t="shared" si="0"/>
      </c>
      <c r="D39" s="70">
        <f t="shared" si="1"/>
      </c>
      <c r="E39" s="228">
        <f>'※触らないで下さい'!$B$6</f>
        <v>0</v>
      </c>
      <c r="F39" s="228">
        <f>'※触らないで下さい'!$C$6</f>
        <v>0</v>
      </c>
      <c r="G39" s="36" t="str">
        <f t="shared" si="21"/>
        <v>男</v>
      </c>
      <c r="H39" s="197" t="str">
        <f t="shared" si="11"/>
        <v>1900/01/00</v>
      </c>
      <c r="I39" s="36"/>
      <c r="J39" s="36">
        <f t="shared" si="12"/>
      </c>
      <c r="K39" s="36"/>
      <c r="L39" s="36"/>
      <c r="M39" s="69">
        <f t="shared" si="13"/>
      </c>
      <c r="N39" s="36">
        <f>'※触らないで下さい'!$D$6</f>
        <v>0</v>
      </c>
      <c r="O39" s="36">
        <f>'※触らないで下さい'!$E$6</f>
        <v>0</v>
      </c>
      <c r="P39" s="36"/>
      <c r="Q39" s="36"/>
      <c r="R39" s="36">
        <v>1</v>
      </c>
      <c r="S39" s="36">
        <f t="shared" si="2"/>
      </c>
      <c r="T39" s="36">
        <f t="shared" si="14"/>
      </c>
      <c r="U39" s="36">
        <f t="shared" si="3"/>
      </c>
      <c r="V39" s="36">
        <f t="shared" si="15"/>
      </c>
      <c r="W39" s="36">
        <f t="shared" si="4"/>
      </c>
      <c r="X39" s="36">
        <f t="shared" si="16"/>
      </c>
      <c r="Y39" s="36">
        <f t="shared" si="5"/>
      </c>
      <c r="Z39" s="36">
        <f t="shared" si="17"/>
      </c>
      <c r="AA39" s="36">
        <f t="shared" si="6"/>
      </c>
      <c r="AB39" s="36">
        <f t="shared" si="18"/>
      </c>
      <c r="AC39" s="36">
        <f t="shared" si="7"/>
      </c>
      <c r="AD39" s="36">
        <f t="shared" si="19"/>
      </c>
      <c r="AE39" s="36">
        <f t="shared" si="8"/>
      </c>
      <c r="AF39" s="36">
        <f t="shared" si="20"/>
      </c>
      <c r="AG39" s="36"/>
      <c r="AH39" s="36"/>
      <c r="AI39" s="36"/>
      <c r="AJ39" s="36"/>
      <c r="AK39" s="36"/>
      <c r="AL39" s="36"/>
      <c r="AM39" s="36"/>
      <c r="AN39" s="69" t="s">
        <v>120</v>
      </c>
      <c r="AO39" s="250"/>
      <c r="AP39" s="251"/>
      <c r="AQ39" s="250"/>
      <c r="AR39" s="251"/>
      <c r="AS39" s="36" t="s">
        <v>25</v>
      </c>
      <c r="AT39" s="256"/>
      <c r="AU39" s="35"/>
      <c r="AV39" s="33"/>
      <c r="AW39" s="33"/>
      <c r="AX39" s="33"/>
      <c r="AY39" s="42"/>
      <c r="AZ39" s="33"/>
      <c r="BA39" s="33"/>
      <c r="BB39" s="33"/>
      <c r="BC39" s="34"/>
      <c r="BD39" s="36">
        <f>IF(BC39="","",DATEDIF(BC39,'チーム情報(様式A-4)'!$G$2,"Y"))</f>
      </c>
      <c r="BE39" s="386"/>
      <c r="BF39" s="386"/>
      <c r="BG39" s="386"/>
      <c r="BH39" s="386"/>
      <c r="BI39" s="387"/>
      <c r="BJ39" s="388"/>
      <c r="BK39" s="386"/>
      <c r="BL39" s="387"/>
      <c r="BM39" s="387"/>
      <c r="BN39" s="388"/>
      <c r="BO39" s="386"/>
      <c r="BP39" s="386"/>
      <c r="BQ39" s="389"/>
      <c r="BR39" s="390"/>
      <c r="BS39" s="386"/>
      <c r="BT39" s="386"/>
      <c r="BU39" s="386"/>
      <c r="BV39" s="36">
        <f t="shared" si="22"/>
        <v>0</v>
      </c>
      <c r="BW39" s="71">
        <f t="shared" si="9"/>
        <v>0</v>
      </c>
      <c r="BX39" s="71">
        <f t="shared" si="10"/>
        <v>0</v>
      </c>
    </row>
    <row r="40" spans="1:76" ht="54" customHeight="1">
      <c r="A40" s="36">
        <f>IF('※触らないで下さい'!$A$6="","",'※触らないで下さい'!$A$6)</f>
      </c>
      <c r="B40" s="197"/>
      <c r="C40" s="70">
        <f aca="true" t="shared" si="23" ref="C40:C59">IF(AO40="","",TRIM(AO40&amp;"　"&amp;AP40))</f>
      </c>
      <c r="D40" s="70">
        <f aca="true" t="shared" si="24" ref="D40:D59">IF(AO40="","",TRIM(AQ40&amp;" "&amp;AR40))</f>
      </c>
      <c r="E40" s="228">
        <f>'※触らないで下さい'!$B$6</f>
        <v>0</v>
      </c>
      <c r="F40" s="228">
        <f>'※触らないで下さい'!$C$6</f>
        <v>0</v>
      </c>
      <c r="G40" s="36" t="str">
        <f t="shared" si="21"/>
        <v>男</v>
      </c>
      <c r="H40" s="197" t="str">
        <f t="shared" si="11"/>
        <v>1900/01/00</v>
      </c>
      <c r="I40" s="36"/>
      <c r="J40" s="36">
        <f t="shared" si="12"/>
      </c>
      <c r="K40" s="36"/>
      <c r="L40" s="36"/>
      <c r="M40" s="69">
        <f t="shared" si="13"/>
      </c>
      <c r="N40" s="36">
        <f>'※触らないで下さい'!$D$6</f>
        <v>0</v>
      </c>
      <c r="O40" s="36">
        <f>'※触らないで下さい'!$E$6</f>
        <v>0</v>
      </c>
      <c r="P40" s="36"/>
      <c r="Q40" s="36"/>
      <c r="R40" s="36">
        <v>1</v>
      </c>
      <c r="S40" s="36">
        <f aca="true" t="shared" si="25" ref="S40:S59">IF(T40="","",$BJ$7)</f>
      </c>
      <c r="T40" s="36">
        <f t="shared" si="14"/>
      </c>
      <c r="U40" s="36">
        <f aca="true" t="shared" si="26" ref="U40:U59">IF(V40="","",$BK$7)</f>
      </c>
      <c r="V40" s="36">
        <f t="shared" si="15"/>
      </c>
      <c r="W40" s="36">
        <f aca="true" t="shared" si="27" ref="W40:W59">IF(X40="","",$BM$7)</f>
      </c>
      <c r="X40" s="36">
        <f t="shared" si="16"/>
      </c>
      <c r="Y40" s="36">
        <f aca="true" t="shared" si="28" ref="Y40:Y59">IF(Z40="","",$BN$7)</f>
      </c>
      <c r="Z40" s="36">
        <f t="shared" si="17"/>
      </c>
      <c r="AA40" s="36">
        <f aca="true" t="shared" si="29" ref="AA40:AA59">IF(AB40="","",$BO$7)</f>
      </c>
      <c r="AB40" s="36">
        <f t="shared" si="18"/>
      </c>
      <c r="AC40" s="36">
        <f aca="true" t="shared" si="30" ref="AC40:AC59">IF(AD40="","",$BP$7)</f>
      </c>
      <c r="AD40" s="36">
        <f t="shared" si="19"/>
      </c>
      <c r="AE40" s="36">
        <f aca="true" t="shared" si="31" ref="AE40:AE59">IF(AF40="","",$BU$7)</f>
      </c>
      <c r="AF40" s="36">
        <f t="shared" si="20"/>
      </c>
      <c r="AG40" s="36"/>
      <c r="AH40" s="36"/>
      <c r="AI40" s="36"/>
      <c r="AJ40" s="36"/>
      <c r="AK40" s="36"/>
      <c r="AL40" s="36"/>
      <c r="AM40" s="36"/>
      <c r="AN40" s="69" t="s">
        <v>121</v>
      </c>
      <c r="AO40" s="250"/>
      <c r="AP40" s="251"/>
      <c r="AQ40" s="250"/>
      <c r="AR40" s="251"/>
      <c r="AS40" s="36" t="s">
        <v>25</v>
      </c>
      <c r="AT40" s="256"/>
      <c r="AU40" s="35"/>
      <c r="AV40" s="33"/>
      <c r="AW40" s="33"/>
      <c r="AX40" s="33"/>
      <c r="AY40" s="42"/>
      <c r="AZ40" s="33"/>
      <c r="BA40" s="33"/>
      <c r="BB40" s="33"/>
      <c r="BC40" s="34"/>
      <c r="BD40" s="36">
        <f>IF(BC40="","",DATEDIF(BC40,'チーム情報(様式A-4)'!$G$2,"Y"))</f>
      </c>
      <c r="BE40" s="386"/>
      <c r="BF40" s="386"/>
      <c r="BG40" s="386"/>
      <c r="BH40" s="386"/>
      <c r="BI40" s="387"/>
      <c r="BJ40" s="388"/>
      <c r="BK40" s="386"/>
      <c r="BL40" s="387"/>
      <c r="BM40" s="387"/>
      <c r="BN40" s="388"/>
      <c r="BO40" s="386"/>
      <c r="BP40" s="386"/>
      <c r="BQ40" s="389"/>
      <c r="BR40" s="390"/>
      <c r="BS40" s="386"/>
      <c r="BT40" s="386"/>
      <c r="BU40" s="386"/>
      <c r="BV40" s="36">
        <f t="shared" si="22"/>
        <v>0</v>
      </c>
      <c r="BW40" s="71">
        <f aca="true" t="shared" si="32" ref="BW40:BW58">IF(BV40&lt;=$CC$81,BV40,$CC$81)</f>
        <v>0</v>
      </c>
      <c r="BX40" s="71">
        <f aca="true" t="shared" si="33" ref="BX40:BX59">IF(BV40&lt;=$CC$81,0,BV40-$CC$81)</f>
        <v>0</v>
      </c>
    </row>
    <row r="41" spans="1:76" ht="54" customHeight="1">
      <c r="A41" s="36">
        <f>IF('※触らないで下さい'!$A$6="","",'※触らないで下さい'!$A$6)</f>
      </c>
      <c r="B41" s="197"/>
      <c r="C41" s="70">
        <f t="shared" si="23"/>
      </c>
      <c r="D41" s="70">
        <f t="shared" si="24"/>
      </c>
      <c r="E41" s="228">
        <f>'※触らないで下さい'!$B$6</f>
        <v>0</v>
      </c>
      <c r="F41" s="228">
        <f>'※触らないで下さい'!$C$6</f>
        <v>0</v>
      </c>
      <c r="G41" s="36" t="str">
        <f t="shared" si="21"/>
        <v>男</v>
      </c>
      <c r="H41" s="197" t="str">
        <f t="shared" si="11"/>
        <v>1900/01/00</v>
      </c>
      <c r="I41" s="36"/>
      <c r="J41" s="36">
        <f t="shared" si="12"/>
      </c>
      <c r="K41" s="36"/>
      <c r="L41" s="36"/>
      <c r="M41" s="69">
        <f t="shared" si="13"/>
      </c>
      <c r="N41" s="36">
        <f>'※触らないで下さい'!$D$6</f>
        <v>0</v>
      </c>
      <c r="O41" s="36">
        <f>'※触らないで下さい'!$E$6</f>
        <v>0</v>
      </c>
      <c r="P41" s="36"/>
      <c r="Q41" s="36"/>
      <c r="R41" s="36">
        <v>1</v>
      </c>
      <c r="S41" s="36">
        <f t="shared" si="25"/>
      </c>
      <c r="T41" s="36">
        <f t="shared" si="14"/>
      </c>
      <c r="U41" s="36">
        <f t="shared" si="26"/>
      </c>
      <c r="V41" s="36">
        <f t="shared" si="15"/>
      </c>
      <c r="W41" s="36">
        <f t="shared" si="27"/>
      </c>
      <c r="X41" s="36">
        <f t="shared" si="16"/>
      </c>
      <c r="Y41" s="36">
        <f t="shared" si="28"/>
      </c>
      <c r="Z41" s="36">
        <f t="shared" si="17"/>
      </c>
      <c r="AA41" s="36">
        <f t="shared" si="29"/>
      </c>
      <c r="AB41" s="36">
        <f t="shared" si="18"/>
      </c>
      <c r="AC41" s="36">
        <f t="shared" si="30"/>
      </c>
      <c r="AD41" s="36">
        <f t="shared" si="19"/>
      </c>
      <c r="AE41" s="36">
        <f t="shared" si="31"/>
      </c>
      <c r="AF41" s="36">
        <f t="shared" si="20"/>
      </c>
      <c r="AG41" s="36"/>
      <c r="AH41" s="36"/>
      <c r="AI41" s="36"/>
      <c r="AJ41" s="36"/>
      <c r="AK41" s="36"/>
      <c r="AL41" s="36"/>
      <c r="AM41" s="36"/>
      <c r="AN41" s="69" t="s">
        <v>122</v>
      </c>
      <c r="AO41" s="250"/>
      <c r="AP41" s="251"/>
      <c r="AQ41" s="250"/>
      <c r="AR41" s="251"/>
      <c r="AS41" s="36" t="s">
        <v>25</v>
      </c>
      <c r="AT41" s="256"/>
      <c r="AU41" s="35"/>
      <c r="AV41" s="33"/>
      <c r="AW41" s="33"/>
      <c r="AX41" s="33"/>
      <c r="AY41" s="42"/>
      <c r="AZ41" s="33"/>
      <c r="BA41" s="33"/>
      <c r="BB41" s="33"/>
      <c r="BC41" s="34"/>
      <c r="BD41" s="36">
        <f>IF(BC41="","",DATEDIF(BC41,'チーム情報(様式A-4)'!$G$2,"Y"))</f>
      </c>
      <c r="BE41" s="386"/>
      <c r="BF41" s="386"/>
      <c r="BG41" s="386"/>
      <c r="BH41" s="386"/>
      <c r="BI41" s="387"/>
      <c r="BJ41" s="388"/>
      <c r="BK41" s="386"/>
      <c r="BL41" s="387"/>
      <c r="BM41" s="387"/>
      <c r="BN41" s="388"/>
      <c r="BO41" s="386"/>
      <c r="BP41" s="386"/>
      <c r="BQ41" s="389"/>
      <c r="BR41" s="390"/>
      <c r="BS41" s="386"/>
      <c r="BT41" s="386"/>
      <c r="BU41" s="386"/>
      <c r="BV41" s="36">
        <f t="shared" si="22"/>
        <v>0</v>
      </c>
      <c r="BW41" s="71">
        <f t="shared" si="32"/>
        <v>0</v>
      </c>
      <c r="BX41" s="71">
        <f t="shared" si="33"/>
        <v>0</v>
      </c>
    </row>
    <row r="42" spans="1:76" ht="54" customHeight="1">
      <c r="A42" s="36">
        <f>IF('※触らないで下さい'!$A$6="","",'※触らないで下さい'!$A$6)</f>
      </c>
      <c r="B42" s="197"/>
      <c r="C42" s="70">
        <f t="shared" si="23"/>
      </c>
      <c r="D42" s="70">
        <f t="shared" si="24"/>
      </c>
      <c r="E42" s="228">
        <f>'※触らないで下さい'!$B$6</f>
        <v>0</v>
      </c>
      <c r="F42" s="228">
        <f>'※触らないで下さい'!$C$6</f>
        <v>0</v>
      </c>
      <c r="G42" s="36" t="str">
        <f t="shared" si="21"/>
        <v>男</v>
      </c>
      <c r="H42" s="197" t="str">
        <f t="shared" si="11"/>
        <v>1900/01/00</v>
      </c>
      <c r="I42" s="36"/>
      <c r="J42" s="36">
        <f t="shared" si="12"/>
      </c>
      <c r="K42" s="36"/>
      <c r="L42" s="36"/>
      <c r="M42" s="69">
        <f t="shared" si="13"/>
      </c>
      <c r="N42" s="36">
        <f>'※触らないで下さい'!$D$6</f>
        <v>0</v>
      </c>
      <c r="O42" s="36">
        <f>'※触らないで下さい'!$E$6</f>
        <v>0</v>
      </c>
      <c r="P42" s="36"/>
      <c r="Q42" s="36"/>
      <c r="R42" s="36">
        <v>1</v>
      </c>
      <c r="S42" s="36">
        <f t="shared" si="25"/>
      </c>
      <c r="T42" s="36">
        <f t="shared" si="14"/>
      </c>
      <c r="U42" s="36">
        <f t="shared" si="26"/>
      </c>
      <c r="V42" s="36">
        <f t="shared" si="15"/>
      </c>
      <c r="W42" s="36">
        <f t="shared" si="27"/>
      </c>
      <c r="X42" s="36">
        <f t="shared" si="16"/>
      </c>
      <c r="Y42" s="36">
        <f t="shared" si="28"/>
      </c>
      <c r="Z42" s="36">
        <f t="shared" si="17"/>
      </c>
      <c r="AA42" s="36">
        <f t="shared" si="29"/>
      </c>
      <c r="AB42" s="36">
        <f t="shared" si="18"/>
      </c>
      <c r="AC42" s="36">
        <f t="shared" si="30"/>
      </c>
      <c r="AD42" s="36">
        <f t="shared" si="19"/>
      </c>
      <c r="AE42" s="36">
        <f t="shared" si="31"/>
      </c>
      <c r="AF42" s="36">
        <f t="shared" si="20"/>
      </c>
      <c r="AG42" s="36"/>
      <c r="AH42" s="36"/>
      <c r="AI42" s="36"/>
      <c r="AJ42" s="36"/>
      <c r="AK42" s="36"/>
      <c r="AL42" s="36"/>
      <c r="AM42" s="36"/>
      <c r="AN42" s="69" t="s">
        <v>123</v>
      </c>
      <c r="AO42" s="250"/>
      <c r="AP42" s="251"/>
      <c r="AQ42" s="250"/>
      <c r="AR42" s="251"/>
      <c r="AS42" s="36" t="s">
        <v>25</v>
      </c>
      <c r="AT42" s="256"/>
      <c r="AU42" s="35"/>
      <c r="AV42" s="33"/>
      <c r="AW42" s="33"/>
      <c r="AX42" s="33"/>
      <c r="AY42" s="42"/>
      <c r="AZ42" s="33"/>
      <c r="BA42" s="33"/>
      <c r="BB42" s="33"/>
      <c r="BC42" s="34"/>
      <c r="BD42" s="36">
        <f>IF(BC42="","",DATEDIF(BC42,'チーム情報(様式A-4)'!$G$2,"Y"))</f>
      </c>
      <c r="BE42" s="386"/>
      <c r="BF42" s="386"/>
      <c r="BG42" s="386"/>
      <c r="BH42" s="386"/>
      <c r="BI42" s="387"/>
      <c r="BJ42" s="388"/>
      <c r="BK42" s="386"/>
      <c r="BL42" s="387"/>
      <c r="BM42" s="387"/>
      <c r="BN42" s="388"/>
      <c r="BO42" s="386"/>
      <c r="BP42" s="386"/>
      <c r="BQ42" s="389"/>
      <c r="BR42" s="390"/>
      <c r="BS42" s="386"/>
      <c r="BT42" s="386"/>
      <c r="BU42" s="386"/>
      <c r="BV42" s="36">
        <f t="shared" si="22"/>
        <v>0</v>
      </c>
      <c r="BW42" s="71">
        <f t="shared" si="32"/>
        <v>0</v>
      </c>
      <c r="BX42" s="71">
        <f t="shared" si="33"/>
        <v>0</v>
      </c>
    </row>
    <row r="43" spans="1:76" ht="54" customHeight="1">
      <c r="A43" s="36">
        <f>IF('※触らないで下さい'!$A$6="","",'※触らないで下さい'!$A$6)</f>
      </c>
      <c r="B43" s="197"/>
      <c r="C43" s="70">
        <f t="shared" si="23"/>
      </c>
      <c r="D43" s="70">
        <f t="shared" si="24"/>
      </c>
      <c r="E43" s="228">
        <f>'※触らないで下さい'!$B$6</f>
        <v>0</v>
      </c>
      <c r="F43" s="228">
        <f>'※触らないで下さい'!$C$6</f>
        <v>0</v>
      </c>
      <c r="G43" s="36" t="str">
        <f t="shared" si="21"/>
        <v>男</v>
      </c>
      <c r="H43" s="197" t="str">
        <f t="shared" si="11"/>
        <v>1900/01/00</v>
      </c>
      <c r="I43" s="36"/>
      <c r="J43" s="36">
        <f t="shared" si="12"/>
      </c>
      <c r="K43" s="36"/>
      <c r="L43" s="36"/>
      <c r="M43" s="69">
        <f t="shared" si="13"/>
      </c>
      <c r="N43" s="36">
        <f>'※触らないで下さい'!$D$6</f>
        <v>0</v>
      </c>
      <c r="O43" s="36">
        <f>'※触らないで下さい'!$E$6</f>
        <v>0</v>
      </c>
      <c r="P43" s="36"/>
      <c r="Q43" s="36"/>
      <c r="R43" s="36">
        <v>1</v>
      </c>
      <c r="S43" s="36">
        <f t="shared" si="25"/>
      </c>
      <c r="T43" s="36">
        <f t="shared" si="14"/>
      </c>
      <c r="U43" s="36">
        <f t="shared" si="26"/>
      </c>
      <c r="V43" s="36">
        <f t="shared" si="15"/>
      </c>
      <c r="W43" s="36">
        <f t="shared" si="27"/>
      </c>
      <c r="X43" s="36">
        <f t="shared" si="16"/>
      </c>
      <c r="Y43" s="36">
        <f t="shared" si="28"/>
      </c>
      <c r="Z43" s="36">
        <f t="shared" si="17"/>
      </c>
      <c r="AA43" s="36">
        <f t="shared" si="29"/>
      </c>
      <c r="AB43" s="36">
        <f t="shared" si="18"/>
      </c>
      <c r="AC43" s="36">
        <f t="shared" si="30"/>
      </c>
      <c r="AD43" s="36">
        <f t="shared" si="19"/>
      </c>
      <c r="AE43" s="36">
        <f t="shared" si="31"/>
      </c>
      <c r="AF43" s="36">
        <f t="shared" si="20"/>
      </c>
      <c r="AG43" s="36"/>
      <c r="AH43" s="36"/>
      <c r="AI43" s="36"/>
      <c r="AJ43" s="36"/>
      <c r="AK43" s="36"/>
      <c r="AL43" s="36"/>
      <c r="AM43" s="36"/>
      <c r="AN43" s="69" t="s">
        <v>124</v>
      </c>
      <c r="AO43" s="250"/>
      <c r="AP43" s="251"/>
      <c r="AQ43" s="250"/>
      <c r="AR43" s="251"/>
      <c r="AS43" s="36" t="s">
        <v>25</v>
      </c>
      <c r="AT43" s="256"/>
      <c r="AU43" s="35"/>
      <c r="AV43" s="33"/>
      <c r="AW43" s="33"/>
      <c r="AX43" s="33"/>
      <c r="AY43" s="42"/>
      <c r="AZ43" s="33"/>
      <c r="BA43" s="33"/>
      <c r="BB43" s="33"/>
      <c r="BC43" s="34"/>
      <c r="BD43" s="36">
        <f>IF(BC43="","",DATEDIF(BC43,'チーム情報(様式A-4)'!$G$2,"Y"))</f>
      </c>
      <c r="BE43" s="386"/>
      <c r="BF43" s="386"/>
      <c r="BG43" s="386"/>
      <c r="BH43" s="386"/>
      <c r="BI43" s="387"/>
      <c r="BJ43" s="388"/>
      <c r="BK43" s="386"/>
      <c r="BL43" s="387"/>
      <c r="BM43" s="387"/>
      <c r="BN43" s="388"/>
      <c r="BO43" s="386"/>
      <c r="BP43" s="386"/>
      <c r="BQ43" s="389"/>
      <c r="BR43" s="390"/>
      <c r="BS43" s="386"/>
      <c r="BT43" s="386"/>
      <c r="BU43" s="386"/>
      <c r="BV43" s="36">
        <f t="shared" si="22"/>
        <v>0</v>
      </c>
      <c r="BW43" s="71">
        <f t="shared" si="32"/>
        <v>0</v>
      </c>
      <c r="BX43" s="71">
        <f t="shared" si="33"/>
        <v>0</v>
      </c>
    </row>
    <row r="44" spans="1:76" ht="54" customHeight="1">
      <c r="A44" s="36">
        <f>IF('※触らないで下さい'!$A$6="","",'※触らないで下さい'!$A$6)</f>
      </c>
      <c r="B44" s="197"/>
      <c r="C44" s="70">
        <f t="shared" si="23"/>
      </c>
      <c r="D44" s="70">
        <f t="shared" si="24"/>
      </c>
      <c r="E44" s="228">
        <f>'※触らないで下さい'!$B$6</f>
        <v>0</v>
      </c>
      <c r="F44" s="228">
        <f>'※触らないで下さい'!$C$6</f>
        <v>0</v>
      </c>
      <c r="G44" s="36" t="str">
        <f t="shared" si="21"/>
        <v>男</v>
      </c>
      <c r="H44" s="197" t="str">
        <f t="shared" si="11"/>
        <v>1900/01/00</v>
      </c>
      <c r="I44" s="36"/>
      <c r="J44" s="36">
        <f t="shared" si="12"/>
      </c>
      <c r="K44" s="36"/>
      <c r="L44" s="36"/>
      <c r="M44" s="69">
        <f t="shared" si="13"/>
      </c>
      <c r="N44" s="36">
        <f>'※触らないで下さい'!$D$6</f>
        <v>0</v>
      </c>
      <c r="O44" s="36">
        <f>'※触らないで下さい'!$E$6</f>
        <v>0</v>
      </c>
      <c r="P44" s="36"/>
      <c r="Q44" s="36"/>
      <c r="R44" s="36">
        <v>1</v>
      </c>
      <c r="S44" s="36">
        <f t="shared" si="25"/>
      </c>
      <c r="T44" s="36">
        <f t="shared" si="14"/>
      </c>
      <c r="U44" s="36">
        <f t="shared" si="26"/>
      </c>
      <c r="V44" s="36">
        <f t="shared" si="15"/>
      </c>
      <c r="W44" s="36">
        <f t="shared" si="27"/>
      </c>
      <c r="X44" s="36">
        <f t="shared" si="16"/>
      </c>
      <c r="Y44" s="36">
        <f t="shared" si="28"/>
      </c>
      <c r="Z44" s="36">
        <f t="shared" si="17"/>
      </c>
      <c r="AA44" s="36">
        <f t="shared" si="29"/>
      </c>
      <c r="AB44" s="36">
        <f t="shared" si="18"/>
      </c>
      <c r="AC44" s="36">
        <f t="shared" si="30"/>
      </c>
      <c r="AD44" s="36">
        <f t="shared" si="19"/>
      </c>
      <c r="AE44" s="36">
        <f t="shared" si="31"/>
      </c>
      <c r="AF44" s="36">
        <f t="shared" si="20"/>
      </c>
      <c r="AG44" s="36"/>
      <c r="AH44" s="36"/>
      <c r="AI44" s="36"/>
      <c r="AJ44" s="36"/>
      <c r="AK44" s="36"/>
      <c r="AL44" s="36"/>
      <c r="AM44" s="36"/>
      <c r="AN44" s="69" t="s">
        <v>125</v>
      </c>
      <c r="AO44" s="250"/>
      <c r="AP44" s="251"/>
      <c r="AQ44" s="250"/>
      <c r="AR44" s="251"/>
      <c r="AS44" s="36" t="s">
        <v>25</v>
      </c>
      <c r="AT44" s="256"/>
      <c r="AU44" s="35"/>
      <c r="AV44" s="33"/>
      <c r="AW44" s="33"/>
      <c r="AX44" s="33"/>
      <c r="AY44" s="42"/>
      <c r="AZ44" s="33"/>
      <c r="BA44" s="33"/>
      <c r="BB44" s="33"/>
      <c r="BC44" s="34"/>
      <c r="BD44" s="36">
        <f>IF(BC44="","",DATEDIF(BC44,'チーム情報(様式A-4)'!$G$2,"Y"))</f>
      </c>
      <c r="BE44" s="386"/>
      <c r="BF44" s="386"/>
      <c r="BG44" s="386"/>
      <c r="BH44" s="386"/>
      <c r="BI44" s="387"/>
      <c r="BJ44" s="388"/>
      <c r="BK44" s="386"/>
      <c r="BL44" s="387"/>
      <c r="BM44" s="387"/>
      <c r="BN44" s="388"/>
      <c r="BO44" s="386"/>
      <c r="BP44" s="386"/>
      <c r="BQ44" s="389"/>
      <c r="BR44" s="390"/>
      <c r="BS44" s="386"/>
      <c r="BT44" s="386"/>
      <c r="BU44" s="386"/>
      <c r="BV44" s="36">
        <f t="shared" si="22"/>
        <v>0</v>
      </c>
      <c r="BW44" s="71">
        <f t="shared" si="32"/>
        <v>0</v>
      </c>
      <c r="BX44" s="71">
        <f t="shared" si="33"/>
        <v>0</v>
      </c>
    </row>
    <row r="45" spans="1:76" ht="54" customHeight="1">
      <c r="A45" s="36">
        <f>IF('※触らないで下さい'!$A$6="","",'※触らないで下さい'!$A$6)</f>
      </c>
      <c r="B45" s="197"/>
      <c r="C45" s="70">
        <f t="shared" si="23"/>
      </c>
      <c r="D45" s="70">
        <f t="shared" si="24"/>
      </c>
      <c r="E45" s="228">
        <f>'※触らないで下さい'!$B$6</f>
        <v>0</v>
      </c>
      <c r="F45" s="228">
        <f>'※触らないで下さい'!$C$6</f>
        <v>0</v>
      </c>
      <c r="G45" s="36" t="str">
        <f t="shared" si="21"/>
        <v>男</v>
      </c>
      <c r="H45" s="197" t="str">
        <f t="shared" si="11"/>
        <v>1900/01/00</v>
      </c>
      <c r="I45" s="36"/>
      <c r="J45" s="36">
        <f t="shared" si="12"/>
      </c>
      <c r="K45" s="36"/>
      <c r="L45" s="36"/>
      <c r="M45" s="69">
        <f t="shared" si="13"/>
      </c>
      <c r="N45" s="36">
        <f>'※触らないで下さい'!$D$6</f>
        <v>0</v>
      </c>
      <c r="O45" s="36">
        <f>'※触らないで下さい'!$E$6</f>
        <v>0</v>
      </c>
      <c r="P45" s="36"/>
      <c r="Q45" s="36"/>
      <c r="R45" s="36">
        <v>1</v>
      </c>
      <c r="S45" s="36">
        <f t="shared" si="25"/>
      </c>
      <c r="T45" s="36">
        <f t="shared" si="14"/>
      </c>
      <c r="U45" s="36">
        <f t="shared" si="26"/>
      </c>
      <c r="V45" s="36">
        <f t="shared" si="15"/>
      </c>
      <c r="W45" s="36">
        <f t="shared" si="27"/>
      </c>
      <c r="X45" s="36">
        <f t="shared" si="16"/>
      </c>
      <c r="Y45" s="36">
        <f t="shared" si="28"/>
      </c>
      <c r="Z45" s="36">
        <f t="shared" si="17"/>
      </c>
      <c r="AA45" s="36">
        <f t="shared" si="29"/>
      </c>
      <c r="AB45" s="36">
        <f t="shared" si="18"/>
      </c>
      <c r="AC45" s="36">
        <f t="shared" si="30"/>
      </c>
      <c r="AD45" s="36">
        <f t="shared" si="19"/>
      </c>
      <c r="AE45" s="36">
        <f t="shared" si="31"/>
      </c>
      <c r="AF45" s="36">
        <f t="shared" si="20"/>
      </c>
      <c r="AG45" s="36"/>
      <c r="AH45" s="36"/>
      <c r="AI45" s="36"/>
      <c r="AJ45" s="36"/>
      <c r="AK45" s="36"/>
      <c r="AL45" s="36"/>
      <c r="AM45" s="36"/>
      <c r="AN45" s="69" t="s">
        <v>126</v>
      </c>
      <c r="AO45" s="250"/>
      <c r="AP45" s="251"/>
      <c r="AQ45" s="250"/>
      <c r="AR45" s="251"/>
      <c r="AS45" s="36" t="s">
        <v>25</v>
      </c>
      <c r="AT45" s="256"/>
      <c r="AU45" s="35"/>
      <c r="AV45" s="33"/>
      <c r="AW45" s="33"/>
      <c r="AX45" s="33"/>
      <c r="AY45" s="42"/>
      <c r="AZ45" s="33"/>
      <c r="BA45" s="33"/>
      <c r="BB45" s="33"/>
      <c r="BC45" s="34"/>
      <c r="BD45" s="36">
        <f>IF(BC45="","",DATEDIF(BC45,'チーム情報(様式A-4)'!$G$2,"Y"))</f>
      </c>
      <c r="BE45" s="386"/>
      <c r="BF45" s="386"/>
      <c r="BG45" s="386"/>
      <c r="BH45" s="386"/>
      <c r="BI45" s="387"/>
      <c r="BJ45" s="388"/>
      <c r="BK45" s="386"/>
      <c r="BL45" s="387"/>
      <c r="BM45" s="387"/>
      <c r="BN45" s="388"/>
      <c r="BO45" s="386"/>
      <c r="BP45" s="386"/>
      <c r="BQ45" s="389"/>
      <c r="BR45" s="390"/>
      <c r="BS45" s="386"/>
      <c r="BT45" s="386"/>
      <c r="BU45" s="386"/>
      <c r="BV45" s="36">
        <f t="shared" si="22"/>
        <v>0</v>
      </c>
      <c r="BW45" s="71">
        <f t="shared" si="32"/>
        <v>0</v>
      </c>
      <c r="BX45" s="71">
        <f t="shared" si="33"/>
        <v>0</v>
      </c>
    </row>
    <row r="46" spans="1:76" ht="54" customHeight="1">
      <c r="A46" s="36">
        <f>IF('※触らないで下さい'!$A$6="","",'※触らないで下さい'!$A$6)</f>
      </c>
      <c r="B46" s="197"/>
      <c r="C46" s="70">
        <f t="shared" si="23"/>
      </c>
      <c r="D46" s="70">
        <f t="shared" si="24"/>
      </c>
      <c r="E46" s="228">
        <f>'※触らないで下さい'!$B$6</f>
        <v>0</v>
      </c>
      <c r="F46" s="228">
        <f>'※触らないで下さい'!$C$6</f>
        <v>0</v>
      </c>
      <c r="G46" s="36" t="str">
        <f t="shared" si="21"/>
        <v>男</v>
      </c>
      <c r="H46" s="197" t="str">
        <f t="shared" si="11"/>
        <v>1900/01/00</v>
      </c>
      <c r="I46" s="36"/>
      <c r="J46" s="36">
        <f t="shared" si="12"/>
      </c>
      <c r="K46" s="36"/>
      <c r="L46" s="36"/>
      <c r="M46" s="69">
        <f t="shared" si="13"/>
      </c>
      <c r="N46" s="36">
        <f>'※触らないで下さい'!$D$6</f>
        <v>0</v>
      </c>
      <c r="O46" s="36">
        <f>'※触らないで下さい'!$E$6</f>
        <v>0</v>
      </c>
      <c r="P46" s="36"/>
      <c r="Q46" s="36"/>
      <c r="R46" s="36">
        <v>1</v>
      </c>
      <c r="S46" s="36">
        <f t="shared" si="25"/>
      </c>
      <c r="T46" s="36">
        <f t="shared" si="14"/>
      </c>
      <c r="U46" s="36">
        <f t="shared" si="26"/>
      </c>
      <c r="V46" s="36">
        <f t="shared" si="15"/>
      </c>
      <c r="W46" s="36">
        <f t="shared" si="27"/>
      </c>
      <c r="X46" s="36">
        <f t="shared" si="16"/>
      </c>
      <c r="Y46" s="36">
        <f t="shared" si="28"/>
      </c>
      <c r="Z46" s="36">
        <f t="shared" si="17"/>
      </c>
      <c r="AA46" s="36">
        <f t="shared" si="29"/>
      </c>
      <c r="AB46" s="36">
        <f t="shared" si="18"/>
      </c>
      <c r="AC46" s="36">
        <f t="shared" si="30"/>
      </c>
      <c r="AD46" s="36">
        <f t="shared" si="19"/>
      </c>
      <c r="AE46" s="36">
        <f t="shared" si="31"/>
      </c>
      <c r="AF46" s="36">
        <f t="shared" si="20"/>
      </c>
      <c r="AG46" s="36"/>
      <c r="AH46" s="36"/>
      <c r="AI46" s="36"/>
      <c r="AJ46" s="36"/>
      <c r="AK46" s="36"/>
      <c r="AL46" s="36"/>
      <c r="AM46" s="36"/>
      <c r="AN46" s="69" t="s">
        <v>127</v>
      </c>
      <c r="AO46" s="250"/>
      <c r="AP46" s="251"/>
      <c r="AQ46" s="250"/>
      <c r="AR46" s="251"/>
      <c r="AS46" s="36" t="s">
        <v>25</v>
      </c>
      <c r="AT46" s="256"/>
      <c r="AU46" s="35"/>
      <c r="AV46" s="33"/>
      <c r="AW46" s="33"/>
      <c r="AX46" s="33"/>
      <c r="AY46" s="42"/>
      <c r="AZ46" s="33"/>
      <c r="BA46" s="33"/>
      <c r="BB46" s="33"/>
      <c r="BC46" s="34"/>
      <c r="BD46" s="36">
        <f>IF(BC46="","",DATEDIF(BC46,'チーム情報(様式A-4)'!$G$2,"Y"))</f>
      </c>
      <c r="BE46" s="386"/>
      <c r="BF46" s="386"/>
      <c r="BG46" s="386"/>
      <c r="BH46" s="386"/>
      <c r="BI46" s="387"/>
      <c r="BJ46" s="388"/>
      <c r="BK46" s="386"/>
      <c r="BL46" s="387"/>
      <c r="BM46" s="387"/>
      <c r="BN46" s="388"/>
      <c r="BO46" s="386"/>
      <c r="BP46" s="386"/>
      <c r="BQ46" s="389"/>
      <c r="BR46" s="390"/>
      <c r="BS46" s="386"/>
      <c r="BT46" s="386"/>
      <c r="BU46" s="386"/>
      <c r="BV46" s="36">
        <f t="shared" si="22"/>
        <v>0</v>
      </c>
      <c r="BW46" s="71">
        <f t="shared" si="32"/>
        <v>0</v>
      </c>
      <c r="BX46" s="71">
        <f t="shared" si="33"/>
        <v>0</v>
      </c>
    </row>
    <row r="47" spans="1:76" ht="54" customHeight="1">
      <c r="A47" s="36">
        <f>IF('※触らないで下さい'!$A$6="","",'※触らないで下さい'!$A$6)</f>
      </c>
      <c r="B47" s="197"/>
      <c r="C47" s="70">
        <f t="shared" si="23"/>
      </c>
      <c r="D47" s="70">
        <f t="shared" si="24"/>
      </c>
      <c r="E47" s="228">
        <f>'※触らないで下さい'!$B$6</f>
        <v>0</v>
      </c>
      <c r="F47" s="228">
        <f>'※触らないで下さい'!$C$6</f>
        <v>0</v>
      </c>
      <c r="G47" s="36" t="str">
        <f t="shared" si="21"/>
        <v>男</v>
      </c>
      <c r="H47" s="197" t="str">
        <f t="shared" si="11"/>
        <v>1900/01/00</v>
      </c>
      <c r="I47" s="36"/>
      <c r="J47" s="36">
        <f t="shared" si="12"/>
      </c>
      <c r="K47" s="36"/>
      <c r="L47" s="36"/>
      <c r="M47" s="69">
        <f t="shared" si="13"/>
      </c>
      <c r="N47" s="36">
        <f>'※触らないで下さい'!$D$6</f>
        <v>0</v>
      </c>
      <c r="O47" s="36">
        <f>'※触らないで下さい'!$E$6</f>
        <v>0</v>
      </c>
      <c r="P47" s="36"/>
      <c r="Q47" s="36"/>
      <c r="R47" s="36">
        <v>1</v>
      </c>
      <c r="S47" s="36">
        <f t="shared" si="25"/>
      </c>
      <c r="T47" s="36">
        <f t="shared" si="14"/>
      </c>
      <c r="U47" s="36">
        <f t="shared" si="26"/>
      </c>
      <c r="V47" s="36">
        <f t="shared" si="15"/>
      </c>
      <c r="W47" s="36">
        <f t="shared" si="27"/>
      </c>
      <c r="X47" s="36">
        <f t="shared" si="16"/>
      </c>
      <c r="Y47" s="36">
        <f t="shared" si="28"/>
      </c>
      <c r="Z47" s="36">
        <f t="shared" si="17"/>
      </c>
      <c r="AA47" s="36">
        <f t="shared" si="29"/>
      </c>
      <c r="AB47" s="36">
        <f t="shared" si="18"/>
      </c>
      <c r="AC47" s="36">
        <f t="shared" si="30"/>
      </c>
      <c r="AD47" s="36">
        <f t="shared" si="19"/>
      </c>
      <c r="AE47" s="36">
        <f t="shared" si="31"/>
      </c>
      <c r="AF47" s="36">
        <f t="shared" si="20"/>
      </c>
      <c r="AG47" s="36"/>
      <c r="AH47" s="36"/>
      <c r="AI47" s="36"/>
      <c r="AJ47" s="36"/>
      <c r="AK47" s="36"/>
      <c r="AL47" s="36"/>
      <c r="AM47" s="36"/>
      <c r="AN47" s="69" t="s">
        <v>128</v>
      </c>
      <c r="AO47" s="250"/>
      <c r="AP47" s="251"/>
      <c r="AQ47" s="250"/>
      <c r="AR47" s="251"/>
      <c r="AS47" s="36" t="s">
        <v>25</v>
      </c>
      <c r="AT47" s="256"/>
      <c r="AU47" s="35"/>
      <c r="AV47" s="33"/>
      <c r="AW47" s="33"/>
      <c r="AX47" s="33"/>
      <c r="AY47" s="42"/>
      <c r="AZ47" s="33"/>
      <c r="BA47" s="33"/>
      <c r="BB47" s="33"/>
      <c r="BC47" s="34"/>
      <c r="BD47" s="36">
        <f>IF(BC47="","",DATEDIF(BC47,'チーム情報(様式A-4)'!$G$2,"Y"))</f>
      </c>
      <c r="BE47" s="386"/>
      <c r="BF47" s="386"/>
      <c r="BG47" s="386"/>
      <c r="BH47" s="386"/>
      <c r="BI47" s="387"/>
      <c r="BJ47" s="388"/>
      <c r="BK47" s="386"/>
      <c r="BL47" s="387"/>
      <c r="BM47" s="387"/>
      <c r="BN47" s="388"/>
      <c r="BO47" s="386"/>
      <c r="BP47" s="386"/>
      <c r="BQ47" s="389"/>
      <c r="BR47" s="390"/>
      <c r="BS47" s="386"/>
      <c r="BT47" s="386"/>
      <c r="BU47" s="386"/>
      <c r="BV47" s="36">
        <f t="shared" si="22"/>
        <v>0</v>
      </c>
      <c r="BW47" s="71">
        <f t="shared" si="32"/>
        <v>0</v>
      </c>
      <c r="BX47" s="71">
        <f t="shared" si="33"/>
        <v>0</v>
      </c>
    </row>
    <row r="48" spans="1:76" ht="54" customHeight="1">
      <c r="A48" s="36">
        <f>IF('※触らないで下さい'!$A$6="","",'※触らないで下さい'!$A$6)</f>
      </c>
      <c r="B48" s="197"/>
      <c r="C48" s="70">
        <f t="shared" si="23"/>
      </c>
      <c r="D48" s="70">
        <f t="shared" si="24"/>
      </c>
      <c r="E48" s="228">
        <f>'※触らないで下さい'!$B$6</f>
        <v>0</v>
      </c>
      <c r="F48" s="228">
        <f>'※触らないで下さい'!$C$6</f>
        <v>0</v>
      </c>
      <c r="G48" s="36" t="str">
        <f t="shared" si="21"/>
        <v>男</v>
      </c>
      <c r="H48" s="197" t="str">
        <f t="shared" si="11"/>
        <v>1900/01/00</v>
      </c>
      <c r="I48" s="36"/>
      <c r="J48" s="36">
        <f t="shared" si="12"/>
      </c>
      <c r="K48" s="36"/>
      <c r="L48" s="36"/>
      <c r="M48" s="69">
        <f t="shared" si="13"/>
      </c>
      <c r="N48" s="36">
        <f>'※触らないで下さい'!$D$6</f>
        <v>0</v>
      </c>
      <c r="O48" s="36">
        <f>'※触らないで下さい'!$E$6</f>
        <v>0</v>
      </c>
      <c r="P48" s="36"/>
      <c r="Q48" s="36"/>
      <c r="R48" s="36">
        <v>1</v>
      </c>
      <c r="S48" s="36">
        <f t="shared" si="25"/>
      </c>
      <c r="T48" s="36">
        <f t="shared" si="14"/>
      </c>
      <c r="U48" s="36">
        <f t="shared" si="26"/>
      </c>
      <c r="V48" s="36">
        <f t="shared" si="15"/>
      </c>
      <c r="W48" s="36">
        <f t="shared" si="27"/>
      </c>
      <c r="X48" s="36">
        <f t="shared" si="16"/>
      </c>
      <c r="Y48" s="36">
        <f t="shared" si="28"/>
      </c>
      <c r="Z48" s="36">
        <f t="shared" si="17"/>
      </c>
      <c r="AA48" s="36">
        <f t="shared" si="29"/>
      </c>
      <c r="AB48" s="36">
        <f t="shared" si="18"/>
      </c>
      <c r="AC48" s="36">
        <f t="shared" si="30"/>
      </c>
      <c r="AD48" s="36">
        <f t="shared" si="19"/>
      </c>
      <c r="AE48" s="36">
        <f t="shared" si="31"/>
      </c>
      <c r="AF48" s="36">
        <f t="shared" si="20"/>
      </c>
      <c r="AG48" s="36"/>
      <c r="AH48" s="36"/>
      <c r="AI48" s="36"/>
      <c r="AJ48" s="36"/>
      <c r="AK48" s="36"/>
      <c r="AL48" s="36"/>
      <c r="AM48" s="36"/>
      <c r="AN48" s="69" t="s">
        <v>129</v>
      </c>
      <c r="AO48" s="250"/>
      <c r="AP48" s="251"/>
      <c r="AQ48" s="250"/>
      <c r="AR48" s="251"/>
      <c r="AS48" s="36" t="s">
        <v>25</v>
      </c>
      <c r="AT48" s="256"/>
      <c r="AU48" s="35"/>
      <c r="AV48" s="33"/>
      <c r="AW48" s="33"/>
      <c r="AX48" s="33"/>
      <c r="AY48" s="42"/>
      <c r="AZ48" s="33"/>
      <c r="BA48" s="33"/>
      <c r="BB48" s="33"/>
      <c r="BC48" s="34"/>
      <c r="BD48" s="36">
        <f>IF(BC48="","",DATEDIF(BC48,'チーム情報(様式A-4)'!$G$2,"Y"))</f>
      </c>
      <c r="BE48" s="386"/>
      <c r="BF48" s="386"/>
      <c r="BG48" s="386"/>
      <c r="BH48" s="386"/>
      <c r="BI48" s="387"/>
      <c r="BJ48" s="388"/>
      <c r="BK48" s="386"/>
      <c r="BL48" s="387"/>
      <c r="BM48" s="387"/>
      <c r="BN48" s="388"/>
      <c r="BO48" s="386"/>
      <c r="BP48" s="386"/>
      <c r="BQ48" s="389"/>
      <c r="BR48" s="390"/>
      <c r="BS48" s="386"/>
      <c r="BT48" s="386"/>
      <c r="BU48" s="386"/>
      <c r="BV48" s="36">
        <f t="shared" si="22"/>
        <v>0</v>
      </c>
      <c r="BW48" s="71">
        <f t="shared" si="32"/>
        <v>0</v>
      </c>
      <c r="BX48" s="71">
        <f t="shared" si="33"/>
        <v>0</v>
      </c>
    </row>
    <row r="49" spans="1:76" ht="54" customHeight="1">
      <c r="A49" s="36">
        <f>IF('※触らないで下さい'!$A$6="","",'※触らないで下さい'!$A$6)</f>
      </c>
      <c r="B49" s="197"/>
      <c r="C49" s="70">
        <f t="shared" si="23"/>
      </c>
      <c r="D49" s="70">
        <f t="shared" si="24"/>
      </c>
      <c r="E49" s="228">
        <f>'※触らないで下さい'!$B$6</f>
        <v>0</v>
      </c>
      <c r="F49" s="228">
        <f>'※触らないで下さい'!$C$6</f>
        <v>0</v>
      </c>
      <c r="G49" s="36" t="str">
        <f t="shared" si="21"/>
        <v>男</v>
      </c>
      <c r="H49" s="197" t="str">
        <f t="shared" si="11"/>
        <v>1900/01/00</v>
      </c>
      <c r="I49" s="36"/>
      <c r="J49" s="36">
        <f t="shared" si="12"/>
      </c>
      <c r="K49" s="36"/>
      <c r="L49" s="36"/>
      <c r="M49" s="69">
        <f t="shared" si="13"/>
      </c>
      <c r="N49" s="36">
        <f>'※触らないで下さい'!$D$6</f>
        <v>0</v>
      </c>
      <c r="O49" s="36">
        <f>'※触らないで下さい'!$E$6</f>
        <v>0</v>
      </c>
      <c r="P49" s="36"/>
      <c r="Q49" s="36"/>
      <c r="R49" s="36">
        <v>1</v>
      </c>
      <c r="S49" s="36">
        <f t="shared" si="25"/>
      </c>
      <c r="T49" s="36">
        <f t="shared" si="14"/>
      </c>
      <c r="U49" s="36">
        <f t="shared" si="26"/>
      </c>
      <c r="V49" s="36">
        <f t="shared" si="15"/>
      </c>
      <c r="W49" s="36">
        <f t="shared" si="27"/>
      </c>
      <c r="X49" s="36">
        <f t="shared" si="16"/>
      </c>
      <c r="Y49" s="36">
        <f t="shared" si="28"/>
      </c>
      <c r="Z49" s="36">
        <f t="shared" si="17"/>
      </c>
      <c r="AA49" s="36">
        <f t="shared" si="29"/>
      </c>
      <c r="AB49" s="36">
        <f t="shared" si="18"/>
      </c>
      <c r="AC49" s="36">
        <f t="shared" si="30"/>
      </c>
      <c r="AD49" s="36">
        <f t="shared" si="19"/>
      </c>
      <c r="AE49" s="36">
        <f t="shared" si="31"/>
      </c>
      <c r="AF49" s="36">
        <f t="shared" si="20"/>
      </c>
      <c r="AG49" s="36"/>
      <c r="AH49" s="36"/>
      <c r="AI49" s="36"/>
      <c r="AJ49" s="36"/>
      <c r="AK49" s="36"/>
      <c r="AL49" s="36"/>
      <c r="AM49" s="36"/>
      <c r="AN49" s="69" t="s">
        <v>130</v>
      </c>
      <c r="AO49" s="250"/>
      <c r="AP49" s="251"/>
      <c r="AQ49" s="250"/>
      <c r="AR49" s="251"/>
      <c r="AS49" s="36" t="s">
        <v>25</v>
      </c>
      <c r="AT49" s="256"/>
      <c r="AU49" s="35"/>
      <c r="AV49" s="33"/>
      <c r="AW49" s="33"/>
      <c r="AX49" s="33"/>
      <c r="AY49" s="42"/>
      <c r="AZ49" s="33"/>
      <c r="BA49" s="33"/>
      <c r="BB49" s="33"/>
      <c r="BC49" s="34"/>
      <c r="BD49" s="36">
        <f>IF(BC49="","",DATEDIF(BC49,'チーム情報(様式A-4)'!$G$2,"Y"))</f>
      </c>
      <c r="BE49" s="386"/>
      <c r="BF49" s="386"/>
      <c r="BG49" s="386"/>
      <c r="BH49" s="386"/>
      <c r="BI49" s="387"/>
      <c r="BJ49" s="388"/>
      <c r="BK49" s="386"/>
      <c r="BL49" s="387"/>
      <c r="BM49" s="387"/>
      <c r="BN49" s="388"/>
      <c r="BO49" s="386"/>
      <c r="BP49" s="386"/>
      <c r="BQ49" s="389"/>
      <c r="BR49" s="390"/>
      <c r="BS49" s="386"/>
      <c r="BT49" s="386"/>
      <c r="BU49" s="386"/>
      <c r="BV49" s="36">
        <f t="shared" si="22"/>
        <v>0</v>
      </c>
      <c r="BW49" s="71">
        <f t="shared" si="32"/>
        <v>0</v>
      </c>
      <c r="BX49" s="71">
        <f t="shared" si="33"/>
        <v>0</v>
      </c>
    </row>
    <row r="50" spans="1:76" ht="54" customHeight="1">
      <c r="A50" s="36">
        <f>IF('※触らないで下さい'!$A$6="","",'※触らないで下さい'!$A$6)</f>
      </c>
      <c r="B50" s="197"/>
      <c r="C50" s="70">
        <f t="shared" si="23"/>
      </c>
      <c r="D50" s="70">
        <f t="shared" si="24"/>
      </c>
      <c r="E50" s="228">
        <f>'※触らないで下さい'!$B$6</f>
        <v>0</v>
      </c>
      <c r="F50" s="228">
        <f>'※触らないで下さい'!$C$6</f>
        <v>0</v>
      </c>
      <c r="G50" s="36" t="str">
        <f t="shared" si="21"/>
        <v>男</v>
      </c>
      <c r="H50" s="197" t="str">
        <f t="shared" si="11"/>
        <v>1900/01/00</v>
      </c>
      <c r="I50" s="36"/>
      <c r="J50" s="36">
        <f t="shared" si="12"/>
      </c>
      <c r="K50" s="36"/>
      <c r="L50" s="36"/>
      <c r="M50" s="69">
        <f t="shared" si="13"/>
      </c>
      <c r="N50" s="36">
        <f>'※触らないで下さい'!$D$6</f>
        <v>0</v>
      </c>
      <c r="O50" s="36">
        <f>'※触らないで下さい'!$E$6</f>
        <v>0</v>
      </c>
      <c r="P50" s="36"/>
      <c r="Q50" s="36"/>
      <c r="R50" s="36">
        <v>1</v>
      </c>
      <c r="S50" s="36">
        <f t="shared" si="25"/>
      </c>
      <c r="T50" s="36">
        <f t="shared" si="14"/>
      </c>
      <c r="U50" s="36">
        <f t="shared" si="26"/>
      </c>
      <c r="V50" s="36">
        <f t="shared" si="15"/>
      </c>
      <c r="W50" s="36">
        <f t="shared" si="27"/>
      </c>
      <c r="X50" s="36">
        <f t="shared" si="16"/>
      </c>
      <c r="Y50" s="36">
        <f t="shared" si="28"/>
      </c>
      <c r="Z50" s="36">
        <f t="shared" si="17"/>
      </c>
      <c r="AA50" s="36">
        <f t="shared" si="29"/>
      </c>
      <c r="AB50" s="36">
        <f t="shared" si="18"/>
      </c>
      <c r="AC50" s="36">
        <f t="shared" si="30"/>
      </c>
      <c r="AD50" s="36">
        <f t="shared" si="19"/>
      </c>
      <c r="AE50" s="36">
        <f t="shared" si="31"/>
      </c>
      <c r="AF50" s="36">
        <f t="shared" si="20"/>
      </c>
      <c r="AG50" s="36"/>
      <c r="AH50" s="36"/>
      <c r="AI50" s="36"/>
      <c r="AJ50" s="36"/>
      <c r="AK50" s="36"/>
      <c r="AL50" s="36"/>
      <c r="AM50" s="36"/>
      <c r="AN50" s="69" t="s">
        <v>131</v>
      </c>
      <c r="AO50" s="250"/>
      <c r="AP50" s="251"/>
      <c r="AQ50" s="250"/>
      <c r="AR50" s="251"/>
      <c r="AS50" s="36" t="s">
        <v>25</v>
      </c>
      <c r="AT50" s="256"/>
      <c r="AU50" s="35"/>
      <c r="AV50" s="33"/>
      <c r="AW50" s="33"/>
      <c r="AX50" s="33"/>
      <c r="AY50" s="42"/>
      <c r="AZ50" s="33"/>
      <c r="BA50" s="33"/>
      <c r="BB50" s="33"/>
      <c r="BC50" s="34"/>
      <c r="BD50" s="36">
        <f>IF(BC50="","",DATEDIF(BC50,'チーム情報(様式A-4)'!$G$2,"Y"))</f>
      </c>
      <c r="BE50" s="386"/>
      <c r="BF50" s="386"/>
      <c r="BG50" s="386"/>
      <c r="BH50" s="386"/>
      <c r="BI50" s="387"/>
      <c r="BJ50" s="388"/>
      <c r="BK50" s="386"/>
      <c r="BL50" s="387"/>
      <c r="BM50" s="387"/>
      <c r="BN50" s="388"/>
      <c r="BO50" s="386"/>
      <c r="BP50" s="386"/>
      <c r="BQ50" s="389"/>
      <c r="BR50" s="390"/>
      <c r="BS50" s="386"/>
      <c r="BT50" s="386"/>
      <c r="BU50" s="386"/>
      <c r="BV50" s="36">
        <f t="shared" si="22"/>
        <v>0</v>
      </c>
      <c r="BW50" s="71">
        <f t="shared" si="32"/>
        <v>0</v>
      </c>
      <c r="BX50" s="71">
        <f t="shared" si="33"/>
        <v>0</v>
      </c>
    </row>
    <row r="51" spans="1:76" ht="54" customHeight="1">
      <c r="A51" s="36">
        <f>IF('※触らないで下さい'!$A$6="","",'※触らないで下さい'!$A$6)</f>
      </c>
      <c r="B51" s="197"/>
      <c r="C51" s="70">
        <f t="shared" si="23"/>
      </c>
      <c r="D51" s="70">
        <f t="shared" si="24"/>
      </c>
      <c r="E51" s="228">
        <f>'※触らないで下さい'!$B$6</f>
        <v>0</v>
      </c>
      <c r="F51" s="228">
        <f>'※触らないで下さい'!$C$6</f>
        <v>0</v>
      </c>
      <c r="G51" s="36" t="str">
        <f t="shared" si="21"/>
        <v>男</v>
      </c>
      <c r="H51" s="197" t="str">
        <f t="shared" si="11"/>
        <v>1900/01/00</v>
      </c>
      <c r="I51" s="36"/>
      <c r="J51" s="36">
        <f t="shared" si="12"/>
      </c>
      <c r="K51" s="36"/>
      <c r="L51" s="36"/>
      <c r="M51" s="69">
        <f t="shared" si="13"/>
      </c>
      <c r="N51" s="36">
        <f>'※触らないで下さい'!$D$6</f>
        <v>0</v>
      </c>
      <c r="O51" s="36">
        <f>'※触らないで下さい'!$E$6</f>
        <v>0</v>
      </c>
      <c r="P51" s="36"/>
      <c r="Q51" s="36"/>
      <c r="R51" s="36">
        <v>1</v>
      </c>
      <c r="S51" s="36">
        <f t="shared" si="25"/>
      </c>
      <c r="T51" s="36">
        <f t="shared" si="14"/>
      </c>
      <c r="U51" s="36">
        <f t="shared" si="26"/>
      </c>
      <c r="V51" s="36">
        <f t="shared" si="15"/>
      </c>
      <c r="W51" s="36">
        <f t="shared" si="27"/>
      </c>
      <c r="X51" s="36">
        <f t="shared" si="16"/>
      </c>
      <c r="Y51" s="36">
        <f t="shared" si="28"/>
      </c>
      <c r="Z51" s="36">
        <f t="shared" si="17"/>
      </c>
      <c r="AA51" s="36">
        <f t="shared" si="29"/>
      </c>
      <c r="AB51" s="36">
        <f t="shared" si="18"/>
      </c>
      <c r="AC51" s="36">
        <f t="shared" si="30"/>
      </c>
      <c r="AD51" s="36">
        <f t="shared" si="19"/>
      </c>
      <c r="AE51" s="36">
        <f t="shared" si="31"/>
      </c>
      <c r="AF51" s="36">
        <f t="shared" si="20"/>
      </c>
      <c r="AG51" s="36"/>
      <c r="AH51" s="36"/>
      <c r="AI51" s="36"/>
      <c r="AJ51" s="36"/>
      <c r="AK51" s="36"/>
      <c r="AL51" s="36"/>
      <c r="AM51" s="36"/>
      <c r="AN51" s="69" t="s">
        <v>132</v>
      </c>
      <c r="AO51" s="250"/>
      <c r="AP51" s="251"/>
      <c r="AQ51" s="250"/>
      <c r="AR51" s="251"/>
      <c r="AS51" s="36" t="s">
        <v>25</v>
      </c>
      <c r="AT51" s="256"/>
      <c r="AU51" s="35"/>
      <c r="AV51" s="33"/>
      <c r="AW51" s="33"/>
      <c r="AX51" s="33"/>
      <c r="AY51" s="42"/>
      <c r="AZ51" s="33"/>
      <c r="BA51" s="33"/>
      <c r="BB51" s="33"/>
      <c r="BC51" s="34"/>
      <c r="BD51" s="36">
        <f>IF(BC51="","",DATEDIF(BC51,'チーム情報(様式A-4)'!$G$2,"Y"))</f>
      </c>
      <c r="BE51" s="386"/>
      <c r="BF51" s="386"/>
      <c r="BG51" s="386"/>
      <c r="BH51" s="386"/>
      <c r="BI51" s="387"/>
      <c r="BJ51" s="388"/>
      <c r="BK51" s="386"/>
      <c r="BL51" s="387"/>
      <c r="BM51" s="387"/>
      <c r="BN51" s="388"/>
      <c r="BO51" s="386"/>
      <c r="BP51" s="386"/>
      <c r="BQ51" s="389"/>
      <c r="BR51" s="390"/>
      <c r="BS51" s="386"/>
      <c r="BT51" s="386"/>
      <c r="BU51" s="386"/>
      <c r="BV51" s="36">
        <f t="shared" si="22"/>
        <v>0</v>
      </c>
      <c r="BW51" s="71">
        <f t="shared" si="32"/>
        <v>0</v>
      </c>
      <c r="BX51" s="71">
        <f t="shared" si="33"/>
        <v>0</v>
      </c>
    </row>
    <row r="52" spans="1:76" ht="54" customHeight="1">
      <c r="A52" s="36">
        <f>IF('※触らないで下さい'!$A$6="","",'※触らないで下さい'!$A$6)</f>
      </c>
      <c r="B52" s="197"/>
      <c r="C52" s="70">
        <f t="shared" si="23"/>
      </c>
      <c r="D52" s="70">
        <f t="shared" si="24"/>
      </c>
      <c r="E52" s="228">
        <f>'※触らないで下さい'!$B$6</f>
        <v>0</v>
      </c>
      <c r="F52" s="228">
        <f>'※触らないで下さい'!$C$6</f>
        <v>0</v>
      </c>
      <c r="G52" s="36" t="str">
        <f t="shared" si="21"/>
        <v>男</v>
      </c>
      <c r="H52" s="197" t="str">
        <f t="shared" si="11"/>
        <v>1900/01/00</v>
      </c>
      <c r="I52" s="36"/>
      <c r="J52" s="36">
        <f t="shared" si="12"/>
      </c>
      <c r="K52" s="36"/>
      <c r="L52" s="36"/>
      <c r="M52" s="69">
        <f t="shared" si="13"/>
      </c>
      <c r="N52" s="36">
        <f>'※触らないで下さい'!$D$6</f>
        <v>0</v>
      </c>
      <c r="O52" s="36">
        <f>'※触らないで下さい'!$E$6</f>
        <v>0</v>
      </c>
      <c r="P52" s="36"/>
      <c r="Q52" s="36"/>
      <c r="R52" s="36">
        <v>1</v>
      </c>
      <c r="S52" s="36">
        <f t="shared" si="25"/>
      </c>
      <c r="T52" s="36">
        <f t="shared" si="14"/>
      </c>
      <c r="U52" s="36">
        <f t="shared" si="26"/>
      </c>
      <c r="V52" s="36">
        <f t="shared" si="15"/>
      </c>
      <c r="W52" s="36">
        <f t="shared" si="27"/>
      </c>
      <c r="X52" s="36">
        <f t="shared" si="16"/>
      </c>
      <c r="Y52" s="36">
        <f t="shared" si="28"/>
      </c>
      <c r="Z52" s="36">
        <f t="shared" si="17"/>
      </c>
      <c r="AA52" s="36">
        <f t="shared" si="29"/>
      </c>
      <c r="AB52" s="36">
        <f t="shared" si="18"/>
      </c>
      <c r="AC52" s="36">
        <f t="shared" si="30"/>
      </c>
      <c r="AD52" s="36">
        <f t="shared" si="19"/>
      </c>
      <c r="AE52" s="36">
        <f t="shared" si="31"/>
      </c>
      <c r="AF52" s="36">
        <f t="shared" si="20"/>
      </c>
      <c r="AG52" s="36"/>
      <c r="AH52" s="36"/>
      <c r="AI52" s="36"/>
      <c r="AJ52" s="36"/>
      <c r="AK52" s="36"/>
      <c r="AL52" s="36"/>
      <c r="AM52" s="36"/>
      <c r="AN52" s="69" t="s">
        <v>133</v>
      </c>
      <c r="AO52" s="250"/>
      <c r="AP52" s="251"/>
      <c r="AQ52" s="250"/>
      <c r="AR52" s="251"/>
      <c r="AS52" s="36" t="s">
        <v>25</v>
      </c>
      <c r="AT52" s="256"/>
      <c r="AU52" s="35"/>
      <c r="AV52" s="33"/>
      <c r="AW52" s="33"/>
      <c r="AX52" s="33"/>
      <c r="AY52" s="42"/>
      <c r="AZ52" s="33"/>
      <c r="BA52" s="33"/>
      <c r="BB52" s="33"/>
      <c r="BC52" s="34"/>
      <c r="BD52" s="36">
        <f>IF(BC52="","",DATEDIF(BC52,'チーム情報(様式A-4)'!$G$2,"Y"))</f>
      </c>
      <c r="BE52" s="386"/>
      <c r="BF52" s="386"/>
      <c r="BG52" s="386"/>
      <c r="BH52" s="386"/>
      <c r="BI52" s="387"/>
      <c r="BJ52" s="388"/>
      <c r="BK52" s="386"/>
      <c r="BL52" s="387"/>
      <c r="BM52" s="387"/>
      <c r="BN52" s="388"/>
      <c r="BO52" s="386"/>
      <c r="BP52" s="386"/>
      <c r="BQ52" s="389"/>
      <c r="BR52" s="390"/>
      <c r="BS52" s="386"/>
      <c r="BT52" s="386"/>
      <c r="BU52" s="386"/>
      <c r="BV52" s="36">
        <f t="shared" si="22"/>
        <v>0</v>
      </c>
      <c r="BW52" s="71">
        <f t="shared" si="32"/>
        <v>0</v>
      </c>
      <c r="BX52" s="71">
        <f t="shared" si="33"/>
        <v>0</v>
      </c>
    </row>
    <row r="53" spans="1:76" ht="54" customHeight="1">
      <c r="A53" s="36">
        <f>IF('※触らないで下さい'!$A$6="","",'※触らないで下さい'!$A$6)</f>
      </c>
      <c r="B53" s="197"/>
      <c r="C53" s="70">
        <f t="shared" si="23"/>
      </c>
      <c r="D53" s="70">
        <f t="shared" si="24"/>
      </c>
      <c r="E53" s="228">
        <f>'※触らないで下さい'!$B$6</f>
        <v>0</v>
      </c>
      <c r="F53" s="228">
        <f>'※触らないで下さい'!$C$6</f>
        <v>0</v>
      </c>
      <c r="G53" s="36" t="str">
        <f t="shared" si="21"/>
        <v>男</v>
      </c>
      <c r="H53" s="197" t="str">
        <f t="shared" si="11"/>
        <v>1900/01/00</v>
      </c>
      <c r="I53" s="36"/>
      <c r="J53" s="36">
        <f t="shared" si="12"/>
      </c>
      <c r="K53" s="36"/>
      <c r="L53" s="36"/>
      <c r="M53" s="69">
        <f t="shared" si="13"/>
      </c>
      <c r="N53" s="36">
        <f>'※触らないで下さい'!$D$6</f>
        <v>0</v>
      </c>
      <c r="O53" s="36">
        <f>'※触らないで下さい'!$E$6</f>
        <v>0</v>
      </c>
      <c r="P53" s="36"/>
      <c r="Q53" s="36"/>
      <c r="R53" s="36">
        <v>1</v>
      </c>
      <c r="S53" s="36">
        <f t="shared" si="25"/>
      </c>
      <c r="T53" s="36">
        <f t="shared" si="14"/>
      </c>
      <c r="U53" s="36">
        <f t="shared" si="26"/>
      </c>
      <c r="V53" s="36">
        <f t="shared" si="15"/>
      </c>
      <c r="W53" s="36">
        <f t="shared" si="27"/>
      </c>
      <c r="X53" s="36">
        <f t="shared" si="16"/>
      </c>
      <c r="Y53" s="36">
        <f t="shared" si="28"/>
      </c>
      <c r="Z53" s="36">
        <f t="shared" si="17"/>
      </c>
      <c r="AA53" s="36">
        <f t="shared" si="29"/>
      </c>
      <c r="AB53" s="36">
        <f t="shared" si="18"/>
      </c>
      <c r="AC53" s="36">
        <f t="shared" si="30"/>
      </c>
      <c r="AD53" s="36">
        <f t="shared" si="19"/>
      </c>
      <c r="AE53" s="36">
        <f t="shared" si="31"/>
      </c>
      <c r="AF53" s="36">
        <f t="shared" si="20"/>
      </c>
      <c r="AG53" s="36"/>
      <c r="AH53" s="36"/>
      <c r="AI53" s="36"/>
      <c r="AJ53" s="36"/>
      <c r="AK53" s="36"/>
      <c r="AL53" s="36"/>
      <c r="AM53" s="36"/>
      <c r="AN53" s="69" t="s">
        <v>134</v>
      </c>
      <c r="AO53" s="250"/>
      <c r="AP53" s="251"/>
      <c r="AQ53" s="250"/>
      <c r="AR53" s="251"/>
      <c r="AS53" s="36" t="s">
        <v>25</v>
      </c>
      <c r="AT53" s="256"/>
      <c r="AU53" s="35"/>
      <c r="AV53" s="33"/>
      <c r="AW53" s="33"/>
      <c r="AX53" s="33"/>
      <c r="AY53" s="42"/>
      <c r="AZ53" s="33"/>
      <c r="BA53" s="33"/>
      <c r="BB53" s="33"/>
      <c r="BC53" s="34"/>
      <c r="BD53" s="36">
        <f>IF(BC53="","",DATEDIF(BC53,'チーム情報(様式A-4)'!$G$2,"Y"))</f>
      </c>
      <c r="BE53" s="386"/>
      <c r="BF53" s="386"/>
      <c r="BG53" s="386"/>
      <c r="BH53" s="386"/>
      <c r="BI53" s="387"/>
      <c r="BJ53" s="388"/>
      <c r="BK53" s="386"/>
      <c r="BL53" s="387"/>
      <c r="BM53" s="387"/>
      <c r="BN53" s="388"/>
      <c r="BO53" s="386"/>
      <c r="BP53" s="386"/>
      <c r="BQ53" s="389"/>
      <c r="BR53" s="390"/>
      <c r="BS53" s="386"/>
      <c r="BT53" s="386"/>
      <c r="BU53" s="386"/>
      <c r="BV53" s="36">
        <f t="shared" si="22"/>
        <v>0</v>
      </c>
      <c r="BW53" s="71">
        <f t="shared" si="32"/>
        <v>0</v>
      </c>
      <c r="BX53" s="71">
        <f t="shared" si="33"/>
        <v>0</v>
      </c>
    </row>
    <row r="54" spans="1:76" ht="54" customHeight="1">
      <c r="A54" s="36">
        <f>IF('※触らないで下さい'!$A$6="","",'※触らないで下さい'!$A$6)</f>
      </c>
      <c r="B54" s="197"/>
      <c r="C54" s="70">
        <f t="shared" si="23"/>
      </c>
      <c r="D54" s="70">
        <f t="shared" si="24"/>
      </c>
      <c r="E54" s="228">
        <f>'※触らないで下さい'!$B$6</f>
        <v>0</v>
      </c>
      <c r="F54" s="228">
        <f>'※触らないで下さい'!$C$6</f>
        <v>0</v>
      </c>
      <c r="G54" s="36" t="str">
        <f t="shared" si="21"/>
        <v>男</v>
      </c>
      <c r="H54" s="197" t="str">
        <f t="shared" si="11"/>
        <v>1900/01/00</v>
      </c>
      <c r="I54" s="36"/>
      <c r="J54" s="36">
        <f t="shared" si="12"/>
      </c>
      <c r="K54" s="36"/>
      <c r="L54" s="36"/>
      <c r="M54" s="69">
        <f t="shared" si="13"/>
      </c>
      <c r="N54" s="36">
        <f>'※触らないで下さい'!$D$6</f>
        <v>0</v>
      </c>
      <c r="O54" s="36">
        <f>'※触らないで下さい'!$E$6</f>
        <v>0</v>
      </c>
      <c r="P54" s="36"/>
      <c r="Q54" s="36"/>
      <c r="R54" s="36">
        <v>1</v>
      </c>
      <c r="S54" s="36">
        <f t="shared" si="25"/>
      </c>
      <c r="T54" s="36">
        <f t="shared" si="14"/>
      </c>
      <c r="U54" s="36">
        <f t="shared" si="26"/>
      </c>
      <c r="V54" s="36">
        <f t="shared" si="15"/>
      </c>
      <c r="W54" s="36">
        <f t="shared" si="27"/>
      </c>
      <c r="X54" s="36">
        <f t="shared" si="16"/>
      </c>
      <c r="Y54" s="36">
        <f t="shared" si="28"/>
      </c>
      <c r="Z54" s="36">
        <f t="shared" si="17"/>
      </c>
      <c r="AA54" s="36">
        <f t="shared" si="29"/>
      </c>
      <c r="AB54" s="36">
        <f t="shared" si="18"/>
      </c>
      <c r="AC54" s="36">
        <f t="shared" si="30"/>
      </c>
      <c r="AD54" s="36">
        <f t="shared" si="19"/>
      </c>
      <c r="AE54" s="36">
        <f t="shared" si="31"/>
      </c>
      <c r="AF54" s="36">
        <f t="shared" si="20"/>
      </c>
      <c r="AG54" s="36"/>
      <c r="AH54" s="36"/>
      <c r="AI54" s="36"/>
      <c r="AJ54" s="36"/>
      <c r="AK54" s="36"/>
      <c r="AL54" s="36"/>
      <c r="AM54" s="36"/>
      <c r="AN54" s="69" t="s">
        <v>135</v>
      </c>
      <c r="AO54" s="250"/>
      <c r="AP54" s="251"/>
      <c r="AQ54" s="250"/>
      <c r="AR54" s="251"/>
      <c r="AS54" s="36" t="s">
        <v>25</v>
      </c>
      <c r="AT54" s="256"/>
      <c r="AU54" s="35"/>
      <c r="AV54" s="33"/>
      <c r="AW54" s="33"/>
      <c r="AX54" s="33"/>
      <c r="AY54" s="42"/>
      <c r="AZ54" s="33"/>
      <c r="BA54" s="33"/>
      <c r="BB54" s="33"/>
      <c r="BC54" s="34"/>
      <c r="BD54" s="36">
        <f>IF(BC54="","",DATEDIF(BC54,'チーム情報(様式A-4)'!$G$2,"Y"))</f>
      </c>
      <c r="BE54" s="386"/>
      <c r="BF54" s="386"/>
      <c r="BG54" s="386"/>
      <c r="BH54" s="386"/>
      <c r="BI54" s="387"/>
      <c r="BJ54" s="388"/>
      <c r="BK54" s="386"/>
      <c r="BL54" s="387"/>
      <c r="BM54" s="387"/>
      <c r="BN54" s="388"/>
      <c r="BO54" s="386"/>
      <c r="BP54" s="386"/>
      <c r="BQ54" s="389"/>
      <c r="BR54" s="390"/>
      <c r="BS54" s="386"/>
      <c r="BT54" s="386"/>
      <c r="BU54" s="386"/>
      <c r="BV54" s="36">
        <f t="shared" si="22"/>
        <v>0</v>
      </c>
      <c r="BW54" s="71">
        <f t="shared" si="32"/>
        <v>0</v>
      </c>
      <c r="BX54" s="71">
        <f t="shared" si="33"/>
        <v>0</v>
      </c>
    </row>
    <row r="55" spans="1:76" ht="54" customHeight="1">
      <c r="A55" s="36">
        <f>IF('※触らないで下さい'!$A$6="","",'※触らないで下さい'!$A$6)</f>
      </c>
      <c r="B55" s="197"/>
      <c r="C55" s="70">
        <f t="shared" si="23"/>
      </c>
      <c r="D55" s="70">
        <f t="shared" si="24"/>
      </c>
      <c r="E55" s="228">
        <f>'※触らないで下さい'!$B$6</f>
        <v>0</v>
      </c>
      <c r="F55" s="228">
        <f>'※触らないで下さい'!$C$6</f>
        <v>0</v>
      </c>
      <c r="G55" s="36" t="str">
        <f t="shared" si="21"/>
        <v>男</v>
      </c>
      <c r="H55" s="197" t="str">
        <f t="shared" si="11"/>
        <v>1900/01/00</v>
      </c>
      <c r="I55" s="36"/>
      <c r="J55" s="36">
        <f t="shared" si="12"/>
      </c>
      <c r="K55" s="36"/>
      <c r="L55" s="36"/>
      <c r="M55" s="69">
        <f t="shared" si="13"/>
      </c>
      <c r="N55" s="36">
        <f>'※触らないで下さい'!$D$6</f>
        <v>0</v>
      </c>
      <c r="O55" s="36">
        <f>'※触らないで下さい'!$E$6</f>
        <v>0</v>
      </c>
      <c r="P55" s="36"/>
      <c r="Q55" s="36"/>
      <c r="R55" s="36">
        <v>1</v>
      </c>
      <c r="S55" s="36">
        <f t="shared" si="25"/>
      </c>
      <c r="T55" s="36">
        <f t="shared" si="14"/>
      </c>
      <c r="U55" s="36">
        <f t="shared" si="26"/>
      </c>
      <c r="V55" s="36">
        <f t="shared" si="15"/>
      </c>
      <c r="W55" s="36">
        <f t="shared" si="27"/>
      </c>
      <c r="X55" s="36">
        <f t="shared" si="16"/>
      </c>
      <c r="Y55" s="36">
        <f t="shared" si="28"/>
      </c>
      <c r="Z55" s="36">
        <f t="shared" si="17"/>
      </c>
      <c r="AA55" s="36">
        <f t="shared" si="29"/>
      </c>
      <c r="AB55" s="36">
        <f t="shared" si="18"/>
      </c>
      <c r="AC55" s="36">
        <f t="shared" si="30"/>
      </c>
      <c r="AD55" s="36">
        <f t="shared" si="19"/>
      </c>
      <c r="AE55" s="36">
        <f t="shared" si="31"/>
      </c>
      <c r="AF55" s="36">
        <f t="shared" si="20"/>
      </c>
      <c r="AG55" s="36"/>
      <c r="AH55" s="36"/>
      <c r="AI55" s="36"/>
      <c r="AJ55" s="36"/>
      <c r="AK55" s="36"/>
      <c r="AL55" s="36"/>
      <c r="AM55" s="36"/>
      <c r="AN55" s="69" t="s">
        <v>136</v>
      </c>
      <c r="AO55" s="250"/>
      <c r="AP55" s="251"/>
      <c r="AQ55" s="250"/>
      <c r="AR55" s="251"/>
      <c r="AS55" s="36" t="s">
        <v>25</v>
      </c>
      <c r="AT55" s="256"/>
      <c r="AU55" s="35"/>
      <c r="AV55" s="33"/>
      <c r="AW55" s="33"/>
      <c r="AX55" s="33"/>
      <c r="AY55" s="42"/>
      <c r="AZ55" s="33"/>
      <c r="BA55" s="33"/>
      <c r="BB55" s="33"/>
      <c r="BC55" s="34"/>
      <c r="BD55" s="36">
        <f>IF(BC55="","",DATEDIF(BC55,'チーム情報(様式A-4)'!$G$2,"Y"))</f>
      </c>
      <c r="BE55" s="386"/>
      <c r="BF55" s="386"/>
      <c r="BG55" s="386"/>
      <c r="BH55" s="386"/>
      <c r="BI55" s="387"/>
      <c r="BJ55" s="388"/>
      <c r="BK55" s="386"/>
      <c r="BL55" s="387"/>
      <c r="BM55" s="387"/>
      <c r="BN55" s="388"/>
      <c r="BO55" s="386"/>
      <c r="BP55" s="386"/>
      <c r="BQ55" s="389"/>
      <c r="BR55" s="390"/>
      <c r="BS55" s="386"/>
      <c r="BT55" s="386"/>
      <c r="BU55" s="386"/>
      <c r="BV55" s="36">
        <f t="shared" si="22"/>
        <v>0</v>
      </c>
      <c r="BW55" s="71">
        <f t="shared" si="32"/>
        <v>0</v>
      </c>
      <c r="BX55" s="71">
        <f t="shared" si="33"/>
        <v>0</v>
      </c>
    </row>
    <row r="56" spans="1:76" ht="54" customHeight="1">
      <c r="A56" s="36">
        <f>IF('※触らないで下さい'!$A$6="","",'※触らないで下さい'!$A$6)</f>
      </c>
      <c r="B56" s="197"/>
      <c r="C56" s="70">
        <f t="shared" si="23"/>
      </c>
      <c r="D56" s="70">
        <f t="shared" si="24"/>
      </c>
      <c r="E56" s="228">
        <f>'※触らないで下さい'!$B$6</f>
        <v>0</v>
      </c>
      <c r="F56" s="228">
        <f>'※触らないで下さい'!$C$6</f>
        <v>0</v>
      </c>
      <c r="G56" s="36" t="str">
        <f t="shared" si="21"/>
        <v>男</v>
      </c>
      <c r="H56" s="197" t="str">
        <f t="shared" si="11"/>
        <v>1900/01/00</v>
      </c>
      <c r="I56" s="36"/>
      <c r="J56" s="36">
        <f t="shared" si="12"/>
      </c>
      <c r="K56" s="36"/>
      <c r="L56" s="36"/>
      <c r="M56" s="69">
        <f t="shared" si="13"/>
      </c>
      <c r="N56" s="36">
        <f>'※触らないで下さい'!$D$6</f>
        <v>0</v>
      </c>
      <c r="O56" s="36">
        <f>'※触らないで下さい'!$E$6</f>
        <v>0</v>
      </c>
      <c r="P56" s="36"/>
      <c r="Q56" s="36"/>
      <c r="R56" s="36">
        <v>1</v>
      </c>
      <c r="S56" s="36">
        <f t="shared" si="25"/>
      </c>
      <c r="T56" s="36">
        <f t="shared" si="14"/>
      </c>
      <c r="U56" s="36">
        <f t="shared" si="26"/>
      </c>
      <c r="V56" s="36">
        <f t="shared" si="15"/>
      </c>
      <c r="W56" s="36">
        <f t="shared" si="27"/>
      </c>
      <c r="X56" s="36">
        <f t="shared" si="16"/>
      </c>
      <c r="Y56" s="36">
        <f t="shared" si="28"/>
      </c>
      <c r="Z56" s="36">
        <f t="shared" si="17"/>
      </c>
      <c r="AA56" s="36">
        <f t="shared" si="29"/>
      </c>
      <c r="AB56" s="36">
        <f t="shared" si="18"/>
      </c>
      <c r="AC56" s="36">
        <f t="shared" si="30"/>
      </c>
      <c r="AD56" s="36">
        <f t="shared" si="19"/>
      </c>
      <c r="AE56" s="36">
        <f t="shared" si="31"/>
      </c>
      <c r="AF56" s="36">
        <f t="shared" si="20"/>
      </c>
      <c r="AG56" s="36"/>
      <c r="AH56" s="36"/>
      <c r="AI56" s="36"/>
      <c r="AJ56" s="36"/>
      <c r="AK56" s="36"/>
      <c r="AL56" s="36"/>
      <c r="AM56" s="36"/>
      <c r="AN56" s="69" t="s">
        <v>137</v>
      </c>
      <c r="AO56" s="250"/>
      <c r="AP56" s="251"/>
      <c r="AQ56" s="250"/>
      <c r="AR56" s="251"/>
      <c r="AS56" s="36" t="s">
        <v>25</v>
      </c>
      <c r="AT56" s="256"/>
      <c r="AU56" s="35"/>
      <c r="AV56" s="33"/>
      <c r="AW56" s="33"/>
      <c r="AX56" s="33"/>
      <c r="AY56" s="42"/>
      <c r="AZ56" s="33"/>
      <c r="BA56" s="33"/>
      <c r="BB56" s="33"/>
      <c r="BC56" s="34"/>
      <c r="BD56" s="36">
        <f>IF(BC56="","",DATEDIF(BC56,'チーム情報(様式A-4)'!$G$2,"Y"))</f>
      </c>
      <c r="BE56" s="386"/>
      <c r="BF56" s="386"/>
      <c r="BG56" s="386"/>
      <c r="BH56" s="386"/>
      <c r="BI56" s="387"/>
      <c r="BJ56" s="388"/>
      <c r="BK56" s="386"/>
      <c r="BL56" s="387"/>
      <c r="BM56" s="387"/>
      <c r="BN56" s="388"/>
      <c r="BO56" s="386"/>
      <c r="BP56" s="386"/>
      <c r="BQ56" s="389"/>
      <c r="BR56" s="390"/>
      <c r="BS56" s="386"/>
      <c r="BT56" s="386"/>
      <c r="BU56" s="386"/>
      <c r="BV56" s="36">
        <f t="shared" si="22"/>
        <v>0</v>
      </c>
      <c r="BW56" s="71">
        <f t="shared" si="32"/>
        <v>0</v>
      </c>
      <c r="BX56" s="71">
        <f t="shared" si="33"/>
        <v>0</v>
      </c>
    </row>
    <row r="57" spans="1:76" ht="54" customHeight="1">
      <c r="A57" s="36">
        <f>IF('※触らないで下さい'!$A$6="","",'※触らないで下さい'!$A$6)</f>
      </c>
      <c r="B57" s="197"/>
      <c r="C57" s="70">
        <f t="shared" si="23"/>
      </c>
      <c r="D57" s="70">
        <f t="shared" si="24"/>
      </c>
      <c r="E57" s="228">
        <f>'※触らないで下さい'!$B$6</f>
        <v>0</v>
      </c>
      <c r="F57" s="228">
        <f>'※触らないで下さい'!$C$6</f>
        <v>0</v>
      </c>
      <c r="G57" s="36" t="str">
        <f t="shared" si="21"/>
        <v>男</v>
      </c>
      <c r="H57" s="197" t="str">
        <f t="shared" si="11"/>
        <v>1900/01/00</v>
      </c>
      <c r="I57" s="36"/>
      <c r="J57" s="36">
        <f t="shared" si="12"/>
      </c>
      <c r="K57" s="36"/>
      <c r="L57" s="36"/>
      <c r="M57" s="69">
        <f t="shared" si="13"/>
      </c>
      <c r="N57" s="36">
        <f>'※触らないで下さい'!$D$6</f>
        <v>0</v>
      </c>
      <c r="O57" s="36">
        <f>'※触らないで下さい'!$E$6</f>
        <v>0</v>
      </c>
      <c r="P57" s="36"/>
      <c r="Q57" s="36"/>
      <c r="R57" s="36">
        <v>1</v>
      </c>
      <c r="S57" s="36">
        <f t="shared" si="25"/>
      </c>
      <c r="T57" s="36">
        <f t="shared" si="14"/>
      </c>
      <c r="U57" s="36">
        <f t="shared" si="26"/>
      </c>
      <c r="V57" s="36">
        <f t="shared" si="15"/>
      </c>
      <c r="W57" s="36">
        <f t="shared" si="27"/>
      </c>
      <c r="X57" s="36">
        <f t="shared" si="16"/>
      </c>
      <c r="Y57" s="36">
        <f t="shared" si="28"/>
      </c>
      <c r="Z57" s="36">
        <f t="shared" si="17"/>
      </c>
      <c r="AA57" s="36">
        <f t="shared" si="29"/>
      </c>
      <c r="AB57" s="36">
        <f t="shared" si="18"/>
      </c>
      <c r="AC57" s="36">
        <f t="shared" si="30"/>
      </c>
      <c r="AD57" s="36">
        <f t="shared" si="19"/>
      </c>
      <c r="AE57" s="36">
        <f t="shared" si="31"/>
      </c>
      <c r="AF57" s="36">
        <f t="shared" si="20"/>
      </c>
      <c r="AG57" s="36"/>
      <c r="AH57" s="36"/>
      <c r="AI57" s="36"/>
      <c r="AJ57" s="36"/>
      <c r="AK57" s="36"/>
      <c r="AL57" s="36"/>
      <c r="AM57" s="36"/>
      <c r="AN57" s="69" t="s">
        <v>138</v>
      </c>
      <c r="AO57" s="250"/>
      <c r="AP57" s="251"/>
      <c r="AQ57" s="250"/>
      <c r="AR57" s="251"/>
      <c r="AS57" s="36" t="s">
        <v>25</v>
      </c>
      <c r="AT57" s="256"/>
      <c r="AU57" s="35"/>
      <c r="AV57" s="33"/>
      <c r="AW57" s="33"/>
      <c r="AX57" s="33"/>
      <c r="AY57" s="42"/>
      <c r="AZ57" s="33"/>
      <c r="BA57" s="33"/>
      <c r="BB57" s="33"/>
      <c r="BC57" s="34"/>
      <c r="BD57" s="36">
        <f>IF(BC57="","",DATEDIF(BC57,'チーム情報(様式A-4)'!$G$2,"Y"))</f>
      </c>
      <c r="BE57" s="386"/>
      <c r="BF57" s="386"/>
      <c r="BG57" s="386"/>
      <c r="BH57" s="386"/>
      <c r="BI57" s="387"/>
      <c r="BJ57" s="388"/>
      <c r="BK57" s="386"/>
      <c r="BL57" s="387"/>
      <c r="BM57" s="387"/>
      <c r="BN57" s="388"/>
      <c r="BO57" s="386"/>
      <c r="BP57" s="386"/>
      <c r="BQ57" s="389"/>
      <c r="BR57" s="390"/>
      <c r="BS57" s="386"/>
      <c r="BT57" s="386"/>
      <c r="BU57" s="386"/>
      <c r="BV57" s="36">
        <f t="shared" si="22"/>
        <v>0</v>
      </c>
      <c r="BW57" s="71">
        <f t="shared" si="32"/>
        <v>0</v>
      </c>
      <c r="BX57" s="71">
        <f t="shared" si="33"/>
        <v>0</v>
      </c>
    </row>
    <row r="58" spans="1:76" ht="54" customHeight="1">
      <c r="A58" s="36">
        <f>IF('※触らないで下さい'!$A$6="","",'※触らないで下さい'!$A$6)</f>
      </c>
      <c r="B58" s="197"/>
      <c r="C58" s="70">
        <f t="shared" si="23"/>
      </c>
      <c r="D58" s="70">
        <f t="shared" si="24"/>
      </c>
      <c r="E58" s="228">
        <f>'※触らないで下さい'!$B$6</f>
        <v>0</v>
      </c>
      <c r="F58" s="228">
        <f>'※触らないで下さい'!$C$6</f>
        <v>0</v>
      </c>
      <c r="G58" s="36" t="str">
        <f t="shared" si="21"/>
        <v>男</v>
      </c>
      <c r="H58" s="197" t="str">
        <f t="shared" si="11"/>
        <v>1900/01/00</v>
      </c>
      <c r="I58" s="36"/>
      <c r="J58" s="36">
        <f t="shared" si="12"/>
      </c>
      <c r="K58" s="36"/>
      <c r="L58" s="36"/>
      <c r="M58" s="69">
        <f t="shared" si="13"/>
      </c>
      <c r="N58" s="36">
        <f>'※触らないで下さい'!$D$6</f>
        <v>0</v>
      </c>
      <c r="O58" s="36">
        <f>'※触らないで下さい'!$E$6</f>
        <v>0</v>
      </c>
      <c r="P58" s="36"/>
      <c r="Q58" s="36"/>
      <c r="R58" s="36">
        <v>1</v>
      </c>
      <c r="S58" s="36">
        <f t="shared" si="25"/>
      </c>
      <c r="T58" s="36">
        <f t="shared" si="14"/>
      </c>
      <c r="U58" s="36">
        <f t="shared" si="26"/>
      </c>
      <c r="V58" s="36">
        <f t="shared" si="15"/>
      </c>
      <c r="W58" s="36">
        <f t="shared" si="27"/>
      </c>
      <c r="X58" s="36">
        <f t="shared" si="16"/>
      </c>
      <c r="Y58" s="36">
        <f t="shared" si="28"/>
      </c>
      <c r="Z58" s="36">
        <f t="shared" si="17"/>
      </c>
      <c r="AA58" s="36">
        <f t="shared" si="29"/>
      </c>
      <c r="AB58" s="36">
        <f t="shared" si="18"/>
      </c>
      <c r="AC58" s="36">
        <f t="shared" si="30"/>
      </c>
      <c r="AD58" s="36">
        <f t="shared" si="19"/>
      </c>
      <c r="AE58" s="36">
        <f t="shared" si="31"/>
      </c>
      <c r="AF58" s="36">
        <f t="shared" si="20"/>
      </c>
      <c r="AG58" s="36"/>
      <c r="AH58" s="36"/>
      <c r="AI58" s="36"/>
      <c r="AJ58" s="36"/>
      <c r="AK58" s="36"/>
      <c r="AL58" s="36"/>
      <c r="AM58" s="36"/>
      <c r="AN58" s="69" t="s">
        <v>139</v>
      </c>
      <c r="AO58" s="250"/>
      <c r="AP58" s="251"/>
      <c r="AQ58" s="250"/>
      <c r="AR58" s="251"/>
      <c r="AS58" s="36" t="s">
        <v>25</v>
      </c>
      <c r="AT58" s="256"/>
      <c r="AU58" s="35"/>
      <c r="AV58" s="33"/>
      <c r="AW58" s="33"/>
      <c r="AX58" s="33"/>
      <c r="AY58" s="42"/>
      <c r="AZ58" s="33"/>
      <c r="BA58" s="33"/>
      <c r="BB58" s="33"/>
      <c r="BC58" s="34"/>
      <c r="BD58" s="36">
        <f>IF(BC58="","",DATEDIF(BC58,'チーム情報(様式A-4)'!$G$2,"Y"))</f>
      </c>
      <c r="BE58" s="386"/>
      <c r="BF58" s="386"/>
      <c r="BG58" s="386"/>
      <c r="BH58" s="386"/>
      <c r="BI58" s="387"/>
      <c r="BJ58" s="388"/>
      <c r="BK58" s="386"/>
      <c r="BL58" s="387"/>
      <c r="BM58" s="387"/>
      <c r="BN58" s="388"/>
      <c r="BO58" s="386"/>
      <c r="BP58" s="386"/>
      <c r="BQ58" s="389"/>
      <c r="BR58" s="390"/>
      <c r="BS58" s="386"/>
      <c r="BT58" s="386"/>
      <c r="BU58" s="386"/>
      <c r="BV58" s="36">
        <f t="shared" si="22"/>
        <v>0</v>
      </c>
      <c r="BW58" s="71">
        <f t="shared" si="32"/>
        <v>0</v>
      </c>
      <c r="BX58" s="71">
        <f t="shared" si="33"/>
        <v>0</v>
      </c>
    </row>
    <row r="59" spans="1:76" ht="54" customHeight="1">
      <c r="A59" s="36">
        <f>IF('※触らないで下さい'!$A$6="","",'※触らないで下さい'!$A$6)</f>
      </c>
      <c r="B59" s="197"/>
      <c r="C59" s="70">
        <f t="shared" si="23"/>
      </c>
      <c r="D59" s="70">
        <f t="shared" si="24"/>
      </c>
      <c r="E59" s="228">
        <f>'※触らないで下さい'!$B$6</f>
        <v>0</v>
      </c>
      <c r="F59" s="228">
        <f>'※触らないで下さい'!$C$6</f>
        <v>0</v>
      </c>
      <c r="G59" s="36" t="str">
        <f t="shared" si="21"/>
        <v>男</v>
      </c>
      <c r="H59" s="197" t="str">
        <f t="shared" si="11"/>
        <v>1900/01/00</v>
      </c>
      <c r="I59" s="36"/>
      <c r="J59" s="36">
        <f t="shared" si="12"/>
      </c>
      <c r="K59" s="36"/>
      <c r="L59" s="36"/>
      <c r="M59" s="69">
        <f t="shared" si="13"/>
      </c>
      <c r="N59" s="36">
        <f>'※触らないで下さい'!$D$6</f>
        <v>0</v>
      </c>
      <c r="O59" s="36">
        <f>'※触らないで下さい'!$E$6</f>
        <v>0</v>
      </c>
      <c r="P59" s="36"/>
      <c r="Q59" s="36"/>
      <c r="R59" s="36">
        <v>1</v>
      </c>
      <c r="S59" s="36">
        <f t="shared" si="25"/>
      </c>
      <c r="T59" s="36">
        <f t="shared" si="14"/>
      </c>
      <c r="U59" s="36">
        <f t="shared" si="26"/>
      </c>
      <c r="V59" s="36">
        <f t="shared" si="15"/>
      </c>
      <c r="W59" s="36">
        <f t="shared" si="27"/>
      </c>
      <c r="X59" s="36">
        <f t="shared" si="16"/>
      </c>
      <c r="Y59" s="36">
        <f t="shared" si="28"/>
      </c>
      <c r="Z59" s="36">
        <f t="shared" si="17"/>
      </c>
      <c r="AA59" s="36">
        <f t="shared" si="29"/>
      </c>
      <c r="AB59" s="36">
        <f t="shared" si="18"/>
      </c>
      <c r="AC59" s="36">
        <f t="shared" si="30"/>
      </c>
      <c r="AD59" s="36">
        <f t="shared" si="19"/>
      </c>
      <c r="AE59" s="36">
        <f t="shared" si="31"/>
      </c>
      <c r="AF59" s="36">
        <f t="shared" si="20"/>
      </c>
      <c r="AG59" s="36"/>
      <c r="AH59" s="36"/>
      <c r="AI59" s="36"/>
      <c r="AJ59" s="36"/>
      <c r="AK59" s="36"/>
      <c r="AL59" s="36"/>
      <c r="AM59" s="36"/>
      <c r="AN59" s="69" t="s">
        <v>140</v>
      </c>
      <c r="AO59" s="250"/>
      <c r="AP59" s="251"/>
      <c r="AQ59" s="250"/>
      <c r="AR59" s="251"/>
      <c r="AS59" s="36" t="s">
        <v>25</v>
      </c>
      <c r="AT59" s="256"/>
      <c r="AU59" s="35"/>
      <c r="AV59" s="33"/>
      <c r="AW59" s="33"/>
      <c r="AX59" s="33"/>
      <c r="AY59" s="42"/>
      <c r="AZ59" s="33"/>
      <c r="BA59" s="33"/>
      <c r="BB59" s="33"/>
      <c r="BC59" s="34"/>
      <c r="BD59" s="36">
        <f>IF(BC59="","",DATEDIF(BC59,'チーム情報(様式A-4)'!$G$2,"Y"))</f>
      </c>
      <c r="BE59" s="386"/>
      <c r="BF59" s="386"/>
      <c r="BG59" s="386"/>
      <c r="BH59" s="386"/>
      <c r="BI59" s="387"/>
      <c r="BJ59" s="388"/>
      <c r="BK59" s="386"/>
      <c r="BL59" s="387"/>
      <c r="BM59" s="387"/>
      <c r="BN59" s="388"/>
      <c r="BO59" s="386"/>
      <c r="BP59" s="386"/>
      <c r="BQ59" s="389"/>
      <c r="BR59" s="390"/>
      <c r="BS59" s="386"/>
      <c r="BT59" s="386"/>
      <c r="BU59" s="386"/>
      <c r="BV59" s="36">
        <f t="shared" si="22"/>
        <v>0</v>
      </c>
      <c r="BW59" s="71">
        <f>IF(BV59&lt;=$CC$81,BV59,$CC$81)</f>
        <v>0</v>
      </c>
      <c r="BX59" s="71">
        <f t="shared" si="33"/>
        <v>0</v>
      </c>
    </row>
    <row r="60" spans="1:76" s="58" customFormat="1" ht="24" customHeight="1">
      <c r="A60" s="72"/>
      <c r="B60" s="198"/>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264"/>
      <c r="BF60" s="72"/>
      <c r="BG60" s="72"/>
      <c r="BH60" s="72"/>
      <c r="BI60" s="72"/>
      <c r="BJ60" s="72"/>
      <c r="BK60" s="72"/>
      <c r="BL60" s="72"/>
      <c r="BM60" s="72"/>
      <c r="BN60" s="72"/>
      <c r="BO60" s="72"/>
      <c r="BP60" s="72"/>
      <c r="BQ60" s="72"/>
      <c r="BR60" s="235"/>
      <c r="BS60" s="235"/>
      <c r="BT60" s="235"/>
      <c r="BU60" s="72"/>
      <c r="BV60" s="72"/>
      <c r="BW60" s="72"/>
      <c r="BX60" s="72"/>
    </row>
    <row r="61" spans="1:87" s="58" customFormat="1" ht="24" customHeight="1" hidden="1">
      <c r="A61" s="72"/>
      <c r="B61" s="198"/>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265">
        <f>COUNTA(BE10:BE59)</f>
        <v>0</v>
      </c>
      <c r="BF61" s="265">
        <f>COUNTA(BF10:BF59)</f>
        <v>0</v>
      </c>
      <c r="BG61" s="265">
        <f>COUNTA(BG10:BG59)</f>
        <v>0</v>
      </c>
      <c r="BH61" s="265">
        <f>COUNTA(BH10:BH59)</f>
        <v>0</v>
      </c>
      <c r="BI61" s="177">
        <f>SUM(BI10:BI59)</f>
        <v>0</v>
      </c>
      <c r="BJ61" s="110">
        <f>COUNTA(BJ10:BJ59)</f>
        <v>0</v>
      </c>
      <c r="BK61" s="110">
        <f aca="true" t="shared" si="34" ref="BK61:BT61">COUNTA(BK10:BK59)</f>
        <v>0</v>
      </c>
      <c r="BL61" s="110"/>
      <c r="BM61" s="110">
        <f t="shared" si="34"/>
        <v>0</v>
      </c>
      <c r="BN61" s="110">
        <f t="shared" si="34"/>
        <v>0</v>
      </c>
      <c r="BO61" s="110">
        <f t="shared" si="34"/>
        <v>0</v>
      </c>
      <c r="BP61" s="110">
        <f t="shared" si="34"/>
        <v>0</v>
      </c>
      <c r="BQ61" s="110">
        <f t="shared" si="34"/>
        <v>0</v>
      </c>
      <c r="BR61" s="110">
        <f t="shared" si="34"/>
        <v>0</v>
      </c>
      <c r="BS61" s="110">
        <f t="shared" si="34"/>
        <v>0</v>
      </c>
      <c r="BT61" s="110">
        <f t="shared" si="34"/>
        <v>0</v>
      </c>
      <c r="BU61" s="110">
        <f>COUNTA(BU10:BU59)</f>
        <v>0</v>
      </c>
      <c r="BV61" s="72"/>
      <c r="BW61" s="72"/>
      <c r="BX61" s="110">
        <f>SUM(BX10:BX59)</f>
        <v>0</v>
      </c>
      <c r="CB61" s="117" t="s">
        <v>69</v>
      </c>
      <c r="CC61" s="79"/>
      <c r="CD61" s="68"/>
      <c r="CE61" s="68"/>
      <c r="CF61" s="68"/>
      <c r="CG61" s="68"/>
      <c r="CH61" s="68"/>
      <c r="CI61" s="68"/>
    </row>
    <row r="62" spans="1:87" s="58" customFormat="1" ht="24" customHeight="1" hidden="1">
      <c r="A62" s="72"/>
      <c r="B62" s="198"/>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264"/>
      <c r="BF62" s="72"/>
      <c r="BG62" s="72"/>
      <c r="BH62" s="72"/>
      <c r="BI62" s="72"/>
      <c r="BJ62" s="72"/>
      <c r="BK62" s="72"/>
      <c r="BL62" s="72"/>
      <c r="BM62" s="72"/>
      <c r="BN62" s="72"/>
      <c r="BO62" s="72"/>
      <c r="BP62" s="72"/>
      <c r="BQ62" s="72"/>
      <c r="BR62" s="72"/>
      <c r="BS62" s="72"/>
      <c r="BT62" s="72"/>
      <c r="BU62" s="72"/>
      <c r="BV62" s="72"/>
      <c r="BW62" s="72"/>
      <c r="BX62" s="72"/>
      <c r="CB62" s="79" t="s">
        <v>461</v>
      </c>
      <c r="CC62" s="79" t="s">
        <v>251</v>
      </c>
      <c r="CD62" s="68"/>
      <c r="CE62" s="68"/>
      <c r="CF62" s="68"/>
      <c r="CG62" s="68"/>
      <c r="CH62" s="68"/>
      <c r="CI62" s="68"/>
    </row>
    <row r="63" spans="2:87" s="58" customFormat="1" ht="24" customHeight="1" hidden="1">
      <c r="B63" s="193"/>
      <c r="AU63" s="349" t="s">
        <v>21</v>
      </c>
      <c r="AY63" s="348" t="s">
        <v>846</v>
      </c>
      <c r="AZ63" s="348">
        <f>COUNTIF(AY10:AY59,"小学生")</f>
        <v>0</v>
      </c>
      <c r="BE63" s="263"/>
      <c r="CB63" s="68"/>
      <c r="CC63" s="284" t="s">
        <v>25</v>
      </c>
      <c r="CD63" s="284"/>
      <c r="CE63" s="68"/>
      <c r="CF63" s="68"/>
      <c r="CG63" s="68"/>
      <c r="CH63" s="68"/>
      <c r="CI63" s="68"/>
    </row>
    <row r="64" spans="2:57" s="58" customFormat="1" ht="24" customHeight="1" hidden="1">
      <c r="B64" s="193"/>
      <c r="AY64" s="348" t="s">
        <v>229</v>
      </c>
      <c r="AZ64" s="348">
        <f>COUNTIF(AY10:AY59,"中学生")</f>
        <v>0</v>
      </c>
      <c r="BE64" s="263"/>
    </row>
    <row r="65" spans="51:81" ht="24" customHeight="1" hidden="1">
      <c r="AY65" s="348" t="s">
        <v>839</v>
      </c>
      <c r="AZ65" s="348">
        <f>COUNTIF(AY10:AY59,"高校生")</f>
        <v>0</v>
      </c>
      <c r="CB65" s="79" t="s">
        <v>463</v>
      </c>
      <c r="CC65" s="79" t="s">
        <v>262</v>
      </c>
    </row>
    <row r="66" spans="51:89" ht="24" customHeight="1" hidden="1">
      <c r="AY66" s="348" t="s">
        <v>863</v>
      </c>
      <c r="AZ66" s="348">
        <f>COUNTIF(AY10:AY59,"マスターズ")</f>
        <v>0</v>
      </c>
      <c r="CC66" s="284"/>
      <c r="CD66" s="284"/>
      <c r="CE66" s="284"/>
      <c r="CJ66" s="58"/>
      <c r="CK66" s="58"/>
    </row>
    <row r="67" ht="24" customHeight="1" hidden="1"/>
    <row r="68" spans="80:81" ht="24" customHeight="1" hidden="1">
      <c r="CB68" s="79" t="s">
        <v>464</v>
      </c>
      <c r="CC68" s="79" t="s">
        <v>267</v>
      </c>
    </row>
    <row r="69" spans="81:84" ht="24" customHeight="1" hidden="1">
      <c r="CC69" s="294" t="str">
        <f>IF('チーム情報(様式A-4)'!AW69="","",'チーム情報(様式A-4)'!AW69)</f>
        <v>小学生</v>
      </c>
      <c r="CD69" s="294" t="str">
        <f>IF('チーム情報(様式A-4)'!AW70="","",'チーム情報(様式A-4)'!AW70)</f>
        <v>中学生</v>
      </c>
      <c r="CE69" s="294" t="str">
        <f>IF('チーム情報(様式A-4)'!AW71="","",'チーム情報(様式A-4)'!AW71)</f>
        <v>高校生</v>
      </c>
      <c r="CF69" s="294" t="str">
        <f>IF('チーム情報(様式A-4)'!AW72="","",'チーム情報(様式A-4)'!AW72)</f>
        <v>マスターズ</v>
      </c>
    </row>
    <row r="70" ht="24" customHeight="1" hidden="1"/>
    <row r="71" spans="80:81" ht="24" customHeight="1" hidden="1">
      <c r="CB71" s="79" t="s">
        <v>465</v>
      </c>
      <c r="CC71" s="79" t="s">
        <v>405</v>
      </c>
    </row>
    <row r="72" spans="81:86" ht="24" customHeight="1" hidden="1">
      <c r="CC72" s="284" t="s">
        <v>866</v>
      </c>
      <c r="CD72" s="284" t="s">
        <v>227</v>
      </c>
      <c r="CE72" s="284" t="s">
        <v>228</v>
      </c>
      <c r="CF72" s="284" t="s">
        <v>229</v>
      </c>
      <c r="CG72" s="284" t="s">
        <v>839</v>
      </c>
      <c r="CH72" s="284" t="s">
        <v>863</v>
      </c>
    </row>
    <row r="73" ht="24" customHeight="1" hidden="1"/>
    <row r="74" spans="80:81" ht="24" customHeight="1" hidden="1">
      <c r="CB74" s="79" t="s">
        <v>467</v>
      </c>
      <c r="CC74" s="79" t="s">
        <v>268</v>
      </c>
    </row>
    <row r="75" spans="81:86" ht="24" customHeight="1" hidden="1">
      <c r="CC75" s="294">
        <f>IF('チーム情報(様式A-4)'!Z$26="","",'チーム情報(様式A-4)'!Z$26)</f>
      </c>
      <c r="CD75" s="294">
        <f>IF('チーム情報(様式A-4)'!AB$26="","",'チーム情報(様式A-4)'!AB$26)</f>
      </c>
      <c r="CE75" s="294">
        <f>IF('チーム情報(様式A-4)'!AD$26="","",'チーム情報(様式A-4)'!AD$26)</f>
      </c>
      <c r="CF75" s="294">
        <f>IF('チーム情報(様式A-4)'!AF$26="","",'チーム情報(様式A-4)'!AF$26)</f>
      </c>
      <c r="CG75" s="294">
        <f>IF('チーム情報(様式A-4)'!AH$26="","",'チーム情報(様式A-4)'!AH$26)</f>
      </c>
      <c r="CH75" s="294">
        <f>IF('チーム情報(様式A-4)'!AJ$26="","",'チーム情報(様式A-4)'!AJ$26)</f>
      </c>
    </row>
    <row r="76" ht="24" customHeight="1" hidden="1"/>
    <row r="77" spans="80:81" ht="24" customHeight="1" hidden="1">
      <c r="CB77" s="79" t="s">
        <v>632</v>
      </c>
      <c r="CC77" s="79" t="s">
        <v>349</v>
      </c>
    </row>
    <row r="78" ht="24" customHeight="1" hidden="1">
      <c r="CC78" s="120" t="s">
        <v>630</v>
      </c>
    </row>
    <row r="79" ht="24" customHeight="1" hidden="1"/>
    <row r="80" spans="80:86" ht="24" customHeight="1" hidden="1">
      <c r="CB80" s="79" t="s">
        <v>479</v>
      </c>
      <c r="CC80" s="79" t="s">
        <v>71</v>
      </c>
      <c r="CG80" s="79"/>
      <c r="CH80" s="79"/>
    </row>
    <row r="81" spans="81:86" ht="24" customHeight="1" hidden="1">
      <c r="CC81" s="284">
        <v>2</v>
      </c>
      <c r="CD81" s="79" t="s">
        <v>226</v>
      </c>
      <c r="CG81" s="79"/>
      <c r="CH81" s="79"/>
    </row>
    <row r="82" ht="24" customHeight="1" hidden="1"/>
    <row r="83" ht="24" customHeight="1" hidden="1"/>
    <row r="84" ht="18.75" customHeight="1" hidden="1">
      <c r="CB84" s="257" t="s">
        <v>803</v>
      </c>
    </row>
    <row r="85" spans="79:88" ht="18.75" customHeight="1" hidden="1">
      <c r="CA85" s="226"/>
      <c r="CB85" s="258" t="s">
        <v>804</v>
      </c>
      <c r="CC85" s="226"/>
      <c r="CD85" s="226"/>
      <c r="CE85" s="226"/>
      <c r="CF85" s="226"/>
      <c r="CG85" s="226"/>
      <c r="CH85" s="226"/>
      <c r="CI85" s="226"/>
      <c r="CJ85" s="226"/>
    </row>
    <row r="86" ht="18.75" customHeight="1" hidden="1">
      <c r="CB86" s="257" t="s">
        <v>805</v>
      </c>
    </row>
    <row r="87" ht="18.75" customHeight="1" hidden="1">
      <c r="CB87" s="257" t="s">
        <v>806</v>
      </c>
    </row>
    <row r="88" ht="18.75" customHeight="1" hidden="1">
      <c r="CB88" s="257" t="s">
        <v>807</v>
      </c>
    </row>
    <row r="89" ht="18.75" customHeight="1" hidden="1">
      <c r="CB89" s="257" t="s">
        <v>808</v>
      </c>
    </row>
    <row r="90" ht="18.75" customHeight="1" hidden="1">
      <c r="CB90" s="257" t="s">
        <v>809</v>
      </c>
    </row>
    <row r="91" ht="18.75" customHeight="1" hidden="1">
      <c r="CB91" s="257" t="s">
        <v>810</v>
      </c>
    </row>
    <row r="92" ht="18.75" customHeight="1" hidden="1">
      <c r="CB92" s="257" t="s">
        <v>811</v>
      </c>
    </row>
    <row r="93" ht="18.75" customHeight="1" hidden="1">
      <c r="CB93" s="257" t="s">
        <v>812</v>
      </c>
    </row>
    <row r="94" ht="18.75" customHeight="1" hidden="1">
      <c r="CB94" s="257" t="s">
        <v>813</v>
      </c>
    </row>
    <row r="95" ht="18.75" customHeight="1" hidden="1">
      <c r="CB95" s="259"/>
    </row>
    <row r="96" ht="18.75" customHeight="1" hidden="1">
      <c r="CB96" s="259"/>
    </row>
    <row r="97" ht="18.75" customHeight="1" hidden="1">
      <c r="CB97" s="259"/>
    </row>
    <row r="98" ht="18.75" customHeight="1" hidden="1">
      <c r="CB98" s="259"/>
    </row>
    <row r="99" ht="18.75" customHeight="1" hidden="1">
      <c r="CB99" s="259"/>
    </row>
    <row r="100" ht="18.75" customHeight="1" hidden="1">
      <c r="CB100" s="259"/>
    </row>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sheetData>
  <sheetProtection password="E856" sheet="1"/>
  <mergeCells count="8">
    <mergeCell ref="BR5:BU5"/>
    <mergeCell ref="BP3:BP4"/>
    <mergeCell ref="BO3:BO4"/>
    <mergeCell ref="AN3:AR3"/>
    <mergeCell ref="BJ3:BN3"/>
    <mergeCell ref="BE5:BI5"/>
    <mergeCell ref="BJ5:BM5"/>
    <mergeCell ref="BN5:BQ5"/>
  </mergeCells>
  <conditionalFormatting sqref="BQ7:BT7">
    <cfRule type="duplicateValues" priority="4" dxfId="3" stopIfTrue="1">
      <formula>AND(COUNTIF($BQ$7:$BT$7,BQ7)&gt;1,NOT(ISBLANK(BQ7)))</formula>
    </cfRule>
  </conditionalFormatting>
  <conditionalFormatting sqref="BU7">
    <cfRule type="duplicateValues" priority="2" dxfId="3" stopIfTrue="1">
      <formula>AND(COUNTIF($BU$7:$BU$7,BU7)&gt;1,NOT(ISBLANK(BU7)))</formula>
    </cfRule>
  </conditionalFormatting>
  <conditionalFormatting sqref="BP7">
    <cfRule type="duplicateValues" priority="1" dxfId="3" stopIfTrue="1">
      <formula>AND(COUNTIF($BP$7:$BP$7,BP7)&gt;1,NOT(ISBLANK(BP7)))</formula>
    </cfRule>
  </conditionalFormatting>
  <dataValidations count="12">
    <dataValidation type="list" allowBlank="1" showInputMessage="1" showErrorMessage="1" imeMode="off" sqref="AZ8:AZ9">
      <formula1>$CC$72:$CF$72</formula1>
    </dataValidation>
    <dataValidation type="list" allowBlank="1" showInputMessage="1" showErrorMessage="1" imeMode="off" sqref="AS8:AS59">
      <formula1>$CC$63:$CD$63</formula1>
    </dataValidation>
    <dataValidation type="list" allowBlank="1" showInputMessage="1" showErrorMessage="1" imeMode="off" sqref="BB8:BB59">
      <formula1>$CC$75:$CH$75</formula1>
    </dataValidation>
    <dataValidation allowBlank="1" showInputMessage="1" showErrorMessage="1" imeMode="hiragana" sqref="AO8:AO59"/>
    <dataValidation allowBlank="1" showInputMessage="1" showErrorMessage="1" imeMode="halfKatakana" sqref="AR10:AR59 AQ8:AQ59 BE7:BU7"/>
    <dataValidation allowBlank="1" showInputMessage="1" showErrorMessage="1" imeMode="off" sqref="AU8:AU9 AN8:AN59 BC8:BD59 BE6:BU6"/>
    <dataValidation type="list" allowBlank="1" showInputMessage="1" showErrorMessage="1" imeMode="off" sqref="AT8:AT9">
      <formula1>$AO$51:$AQ$51</formula1>
    </dataValidation>
    <dataValidation allowBlank="1" showInputMessage="1" showErrorMessage="1" imeMode="halfAlpha" sqref="AT10:AU59"/>
    <dataValidation type="list" allowBlank="1" showInputMessage="1" showErrorMessage="1" sqref="AY8:AY9">
      <formula1>$CC$69:$CE$69</formula1>
    </dataValidation>
    <dataValidation type="list" allowBlank="1" showInputMessage="1" showErrorMessage="1" sqref="AY10:AY59">
      <formula1>$CC$69:$CF$69</formula1>
    </dataValidation>
    <dataValidation type="list" allowBlank="1" showInputMessage="1" showErrorMessage="1" imeMode="off" sqref="AZ10:AZ59">
      <formula1>$CC$72:$CH$72</formula1>
    </dataValidation>
    <dataValidation type="list" allowBlank="1" showInputMessage="1" showErrorMessage="1" sqref="BA10:BA59">
      <formula1>"1,2,3,4,5,6,なし"</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35"/>
  <headerFooter>
    <oddHeader>&amp;L&amp;12&amp;D &amp;T&amp;R&amp;"ＭＳ ゴシック,標準"&amp;12&lt; &amp;P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CJ93"/>
  <sheetViews>
    <sheetView view="pageBreakPreview" zoomScaleNormal="70" zoomScaleSheetLayoutView="100" workbookViewId="0" topLeftCell="AN3">
      <selection activeCell="AO10" sqref="AO10"/>
    </sheetView>
  </sheetViews>
  <sheetFormatPr defaultColWidth="9.00390625" defaultRowHeight="15"/>
  <cols>
    <col min="1" max="1" width="10.7109375" style="68" hidden="1" customWidth="1"/>
    <col min="2" max="2" width="10.7109375" style="199" hidden="1" customWidth="1"/>
    <col min="3" max="3" width="15.7109375" style="68" hidden="1" customWidth="1"/>
    <col min="4" max="4" width="20.7109375" style="68" hidden="1" customWidth="1"/>
    <col min="5" max="39" width="10.7109375" style="68" hidden="1" customWidth="1"/>
    <col min="40" max="40" width="5.7109375" style="68" customWidth="1"/>
    <col min="41" max="44" width="9.140625" style="68" customWidth="1"/>
    <col min="45" max="45" width="5.7109375" style="68" customWidth="1"/>
    <col min="46" max="47" width="11.28125" style="68" customWidth="1"/>
    <col min="48" max="50" width="10.7109375" style="68" hidden="1" customWidth="1"/>
    <col min="51" max="51" width="8.7109375" style="68" customWidth="1"/>
    <col min="52" max="52" width="12.7109375" style="68" customWidth="1"/>
    <col min="53" max="53" width="5.7109375" style="68" customWidth="1"/>
    <col min="54" max="54" width="8.7109375" style="68" hidden="1" customWidth="1"/>
    <col min="55" max="55" width="12.7109375" style="68" customWidth="1"/>
    <col min="56" max="56" width="5.7109375" style="68" customWidth="1"/>
    <col min="57" max="73" width="14.8515625" style="68" customWidth="1"/>
    <col min="74" max="76" width="8.7109375" style="68" hidden="1" customWidth="1"/>
    <col min="77" max="79" width="5.7109375" style="68" hidden="1" customWidth="1"/>
    <col min="80" max="80" width="8.7109375" style="68" hidden="1" customWidth="1"/>
    <col min="81" max="86" width="16.7109375" style="68" hidden="1" customWidth="1"/>
    <col min="87" max="88" width="16.00390625" style="68" hidden="1" customWidth="1"/>
    <col min="89" max="113" width="5.7109375" style="68" hidden="1" customWidth="1"/>
    <col min="114" max="134" width="0" style="68" hidden="1" customWidth="1"/>
    <col min="135" max="16384" width="9.00390625" style="68" customWidth="1"/>
  </cols>
  <sheetData>
    <row r="1" spans="1:86" s="77" customFormat="1" ht="24" customHeight="1" hidden="1">
      <c r="A1" s="190" t="s">
        <v>31</v>
      </c>
      <c r="B1" s="190" t="s">
        <v>31</v>
      </c>
      <c r="C1" s="190" t="s">
        <v>31</v>
      </c>
      <c r="D1" s="190" t="s">
        <v>31</v>
      </c>
      <c r="E1" s="190" t="s">
        <v>31</v>
      </c>
      <c r="F1" s="190" t="s">
        <v>31</v>
      </c>
      <c r="G1" s="190" t="s">
        <v>31</v>
      </c>
      <c r="H1" s="190" t="s">
        <v>31</v>
      </c>
      <c r="I1" s="190" t="s">
        <v>31</v>
      </c>
      <c r="J1" s="190" t="s">
        <v>31</v>
      </c>
      <c r="K1" s="190" t="s">
        <v>31</v>
      </c>
      <c r="L1" s="190" t="s">
        <v>31</v>
      </c>
      <c r="M1" s="190" t="s">
        <v>31</v>
      </c>
      <c r="N1" s="190" t="s">
        <v>31</v>
      </c>
      <c r="O1" s="190" t="s">
        <v>31</v>
      </c>
      <c r="P1" s="190" t="s">
        <v>31</v>
      </c>
      <c r="Q1" s="190" t="s">
        <v>31</v>
      </c>
      <c r="R1" s="190" t="s">
        <v>31</v>
      </c>
      <c r="S1" s="190" t="s">
        <v>31</v>
      </c>
      <c r="T1" s="190" t="s">
        <v>31</v>
      </c>
      <c r="U1" s="190" t="s">
        <v>31</v>
      </c>
      <c r="V1" s="190" t="s">
        <v>31</v>
      </c>
      <c r="W1" s="190" t="s">
        <v>31</v>
      </c>
      <c r="X1" s="190" t="s">
        <v>31</v>
      </c>
      <c r="Y1" s="190" t="s">
        <v>31</v>
      </c>
      <c r="Z1" s="190" t="s">
        <v>31</v>
      </c>
      <c r="AA1" s="190" t="s">
        <v>31</v>
      </c>
      <c r="AB1" s="190" t="s">
        <v>31</v>
      </c>
      <c r="AC1" s="190" t="s">
        <v>31</v>
      </c>
      <c r="AD1" s="190" t="s">
        <v>31</v>
      </c>
      <c r="AE1" s="190" t="s">
        <v>31</v>
      </c>
      <c r="AF1" s="190" t="s">
        <v>31</v>
      </c>
      <c r="AG1" s="190" t="s">
        <v>31</v>
      </c>
      <c r="AH1" s="190" t="s">
        <v>31</v>
      </c>
      <c r="AI1" s="190" t="s">
        <v>31</v>
      </c>
      <c r="AJ1" s="190" t="s">
        <v>31</v>
      </c>
      <c r="AK1" s="190" t="s">
        <v>31</v>
      </c>
      <c r="AL1" s="190" t="s">
        <v>31</v>
      </c>
      <c r="AM1" s="190" t="s">
        <v>31</v>
      </c>
      <c r="AN1" s="80" t="s">
        <v>32</v>
      </c>
      <c r="AO1" s="80" t="s">
        <v>32</v>
      </c>
      <c r="AP1" s="80" t="s">
        <v>32</v>
      </c>
      <c r="AQ1" s="80" t="s">
        <v>32</v>
      </c>
      <c r="AR1" s="80" t="s">
        <v>32</v>
      </c>
      <c r="AS1" s="80" t="s">
        <v>32</v>
      </c>
      <c r="AT1" s="77" t="s">
        <v>33</v>
      </c>
      <c r="AU1" s="77" t="s">
        <v>33</v>
      </c>
      <c r="AV1" s="81"/>
      <c r="AW1" s="81"/>
      <c r="AX1" s="81"/>
      <c r="AY1" s="80" t="s">
        <v>35</v>
      </c>
      <c r="AZ1" s="77" t="s">
        <v>33</v>
      </c>
      <c r="BA1" s="80" t="s">
        <v>32</v>
      </c>
      <c r="BC1" s="80" t="s">
        <v>32</v>
      </c>
      <c r="BD1" s="80" t="s">
        <v>32</v>
      </c>
      <c r="BE1" s="80"/>
      <c r="BF1" s="80"/>
      <c r="BG1" s="80"/>
      <c r="BJ1" s="77" t="s">
        <v>33</v>
      </c>
      <c r="BK1" s="77" t="s">
        <v>33</v>
      </c>
      <c r="BM1" s="77" t="s">
        <v>33</v>
      </c>
      <c r="BN1" s="77" t="s">
        <v>33</v>
      </c>
      <c r="BO1" s="77" t="s">
        <v>33</v>
      </c>
      <c r="BP1" s="77" t="s">
        <v>33</v>
      </c>
      <c r="BU1" s="77" t="s">
        <v>33</v>
      </c>
      <c r="BV1" s="77" t="s">
        <v>34</v>
      </c>
      <c r="BW1" s="77" t="s">
        <v>34</v>
      </c>
      <c r="BX1" s="77" t="s">
        <v>34</v>
      </c>
      <c r="BY1" s="80" t="s">
        <v>32</v>
      </c>
      <c r="BZ1" s="80" t="s">
        <v>32</v>
      </c>
      <c r="CA1" s="80" t="s">
        <v>32</v>
      </c>
      <c r="CB1" s="81" t="s">
        <v>31</v>
      </c>
      <c r="CC1" s="81" t="s">
        <v>31</v>
      </c>
      <c r="CD1" s="81" t="s">
        <v>31</v>
      </c>
      <c r="CE1" s="81" t="s">
        <v>31</v>
      </c>
      <c r="CF1" s="81" t="s">
        <v>31</v>
      </c>
      <c r="CG1" s="81" t="s">
        <v>31</v>
      </c>
      <c r="CH1" s="81" t="s">
        <v>31</v>
      </c>
    </row>
    <row r="2" spans="1:86" s="101" customFormat="1" ht="24" customHeight="1" hidden="1">
      <c r="A2" s="191" t="s">
        <v>529</v>
      </c>
      <c r="B2" s="191" t="s">
        <v>492</v>
      </c>
      <c r="C2" s="191" t="s">
        <v>495</v>
      </c>
      <c r="D2" s="191" t="s">
        <v>496</v>
      </c>
      <c r="E2" s="191" t="s">
        <v>504</v>
      </c>
      <c r="F2" s="191" t="s">
        <v>505</v>
      </c>
      <c r="G2" s="191" t="s">
        <v>494</v>
      </c>
      <c r="H2" s="191" t="s">
        <v>497</v>
      </c>
      <c r="I2" s="191" t="s">
        <v>498</v>
      </c>
      <c r="J2" s="191" t="s">
        <v>499</v>
      </c>
      <c r="K2" s="191" t="s">
        <v>493</v>
      </c>
      <c r="L2" s="191" t="s">
        <v>500</v>
      </c>
      <c r="M2" s="191" t="s">
        <v>501</v>
      </c>
      <c r="N2" s="191" t="s">
        <v>502</v>
      </c>
      <c r="O2" s="191" t="s">
        <v>503</v>
      </c>
      <c r="P2" s="191" t="s">
        <v>506</v>
      </c>
      <c r="Q2" s="191" t="s">
        <v>507</v>
      </c>
      <c r="R2" s="191" t="s">
        <v>508</v>
      </c>
      <c r="S2" s="191" t="s">
        <v>509</v>
      </c>
      <c r="T2" s="191" t="s">
        <v>510</v>
      </c>
      <c r="U2" s="191" t="s">
        <v>511</v>
      </c>
      <c r="V2" s="191" t="s">
        <v>512</v>
      </c>
      <c r="W2" s="191" t="s">
        <v>513</v>
      </c>
      <c r="X2" s="191" t="s">
        <v>514</v>
      </c>
      <c r="Y2" s="191" t="s">
        <v>515</v>
      </c>
      <c r="Z2" s="191" t="s">
        <v>516</v>
      </c>
      <c r="AA2" s="191" t="s">
        <v>517</v>
      </c>
      <c r="AB2" s="191" t="s">
        <v>518</v>
      </c>
      <c r="AC2" s="191" t="s">
        <v>519</v>
      </c>
      <c r="AD2" s="191" t="s">
        <v>520</v>
      </c>
      <c r="AE2" s="191" t="s">
        <v>521</v>
      </c>
      <c r="AF2" s="191" t="s">
        <v>522</v>
      </c>
      <c r="AG2" s="191" t="s">
        <v>523</v>
      </c>
      <c r="AH2" s="191" t="s">
        <v>524</v>
      </c>
      <c r="AI2" s="191" t="s">
        <v>525</v>
      </c>
      <c r="AJ2" s="191" t="s">
        <v>526</v>
      </c>
      <c r="AK2" s="191" t="s">
        <v>527</v>
      </c>
      <c r="AL2" s="191" t="s">
        <v>528</v>
      </c>
      <c r="AM2" s="191" t="s">
        <v>530</v>
      </c>
      <c r="AN2" s="100" t="s">
        <v>531</v>
      </c>
      <c r="AO2" s="100" t="s">
        <v>532</v>
      </c>
      <c r="AP2" s="100" t="s">
        <v>533</v>
      </c>
      <c r="AQ2" s="100" t="s">
        <v>534</v>
      </c>
      <c r="AR2" s="100" t="s">
        <v>535</v>
      </c>
      <c r="AS2" s="100" t="s">
        <v>536</v>
      </c>
      <c r="AT2" s="101" t="s">
        <v>538</v>
      </c>
      <c r="AU2" s="101" t="s">
        <v>537</v>
      </c>
      <c r="AV2" s="99"/>
      <c r="AW2" s="99"/>
      <c r="AX2" s="99"/>
      <c r="AY2" s="100" t="s">
        <v>539</v>
      </c>
      <c r="AZ2" s="101" t="s">
        <v>540</v>
      </c>
      <c r="BA2" s="100" t="s">
        <v>541</v>
      </c>
      <c r="BC2" s="100" t="s">
        <v>543</v>
      </c>
      <c r="BD2" s="100" t="s">
        <v>544</v>
      </c>
      <c r="BE2" s="100"/>
      <c r="BF2" s="100"/>
      <c r="BG2" s="100"/>
      <c r="BJ2" s="101" t="s">
        <v>545</v>
      </c>
      <c r="BK2" s="101" t="s">
        <v>546</v>
      </c>
      <c r="BM2" s="101" t="s">
        <v>547</v>
      </c>
      <c r="BN2" s="101" t="s">
        <v>548</v>
      </c>
      <c r="BO2" s="101" t="s">
        <v>549</v>
      </c>
      <c r="BP2" s="101" t="s">
        <v>550</v>
      </c>
      <c r="BU2" s="101" t="s">
        <v>551</v>
      </c>
      <c r="BV2" s="101" t="s">
        <v>552</v>
      </c>
      <c r="BW2" s="101" t="s">
        <v>553</v>
      </c>
      <c r="BX2" s="101" t="s">
        <v>554</v>
      </c>
      <c r="BY2" s="100" t="s">
        <v>555</v>
      </c>
      <c r="BZ2" s="100" t="s">
        <v>556</v>
      </c>
      <c r="CA2" s="100" t="s">
        <v>557</v>
      </c>
      <c r="CB2" s="99" t="s">
        <v>558</v>
      </c>
      <c r="CC2" s="99" t="s">
        <v>559</v>
      </c>
      <c r="CD2" s="99" t="s">
        <v>560</v>
      </c>
      <c r="CE2" s="99" t="s">
        <v>561</v>
      </c>
      <c r="CF2" s="99" t="s">
        <v>562</v>
      </c>
      <c r="CG2" s="99" t="s">
        <v>563</v>
      </c>
      <c r="CH2" s="99" t="s">
        <v>564</v>
      </c>
    </row>
    <row r="3" spans="1:76" s="58" customFormat="1" ht="24" customHeight="1">
      <c r="A3" s="55"/>
      <c r="B3" s="192"/>
      <c r="C3" s="56"/>
      <c r="D3" s="56"/>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75" t="s">
        <v>836</v>
      </c>
      <c r="AO3" s="575"/>
      <c r="AP3" s="575"/>
      <c r="AQ3" s="575"/>
      <c r="AR3" s="575"/>
      <c r="AS3" s="57"/>
      <c r="AT3" s="55"/>
      <c r="AV3" s="55"/>
      <c r="AW3" s="55"/>
      <c r="AX3" s="55"/>
      <c r="AY3" s="57"/>
      <c r="AZ3" s="55"/>
      <c r="BA3" s="55"/>
      <c r="BB3" s="56"/>
      <c r="BD3" s="149"/>
      <c r="BE3" s="149"/>
      <c r="BF3" s="149"/>
      <c r="BG3" s="149"/>
      <c r="BH3" s="149"/>
      <c r="BI3" s="149"/>
      <c r="BJ3" s="576">
        <f>'チーム情報(様式A-4)'!$D$7</f>
        <v>0</v>
      </c>
      <c r="BK3" s="576"/>
      <c r="BL3" s="576"/>
      <c r="BM3" s="576"/>
      <c r="BN3" s="576"/>
      <c r="BO3" s="574"/>
      <c r="BP3" s="572">
        <f>IF('※触らないで下さい'!$A$6="","",'※触らないで下さい'!$A$6)</f>
      </c>
      <c r="BQ3" s="234"/>
      <c r="BR3" s="234"/>
      <c r="BS3" s="234"/>
      <c r="BT3" s="234"/>
      <c r="BU3" s="59" t="s">
        <v>353</v>
      </c>
      <c r="BV3" s="60"/>
      <c r="BW3" s="60"/>
      <c r="BX3" s="60"/>
    </row>
    <row r="4" spans="1:80" s="58" customFormat="1" ht="24" customHeight="1" thickBot="1">
      <c r="A4" s="61"/>
      <c r="B4" s="192"/>
      <c r="C4" s="56"/>
      <c r="D4" s="56"/>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3" t="str">
        <f>'チーム情報(様式A-4)'!AV48</f>
        <v>全⽇本ジュニア/ユース/マスターズ選⼿権⼤会2019（プール）</v>
      </c>
      <c r="AP4" s="61"/>
      <c r="AQ4" s="61"/>
      <c r="AR4" s="61"/>
      <c r="AS4" s="61"/>
      <c r="AT4" s="61"/>
      <c r="AV4" s="61"/>
      <c r="AW4" s="61"/>
      <c r="AX4" s="61"/>
      <c r="AY4" s="62"/>
      <c r="AZ4" s="61"/>
      <c r="BA4" s="61"/>
      <c r="BB4" s="56"/>
      <c r="BO4" s="574"/>
      <c r="BP4" s="580"/>
      <c r="BQ4" s="234"/>
      <c r="BR4" s="234"/>
      <c r="BS4" s="234"/>
      <c r="BT4" s="234"/>
      <c r="BU4" s="59" t="s">
        <v>26</v>
      </c>
      <c r="BV4" s="62"/>
      <c r="BW4" s="62"/>
      <c r="BX4" s="62"/>
      <c r="CB4" s="58" t="s">
        <v>269</v>
      </c>
    </row>
    <row r="5" spans="1:80" s="64" customFormat="1" ht="24" customHeight="1" thickBot="1">
      <c r="A5" s="58"/>
      <c r="B5" s="193"/>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6"/>
      <c r="AV5" s="58"/>
      <c r="AW5" s="58"/>
      <c r="AX5" s="58"/>
      <c r="AY5" s="58"/>
      <c r="AZ5" s="58"/>
      <c r="BA5" s="58"/>
      <c r="BB5" s="56"/>
      <c r="BC5" s="58"/>
      <c r="BD5" s="58"/>
      <c r="BE5" s="581" t="s">
        <v>846</v>
      </c>
      <c r="BF5" s="578"/>
      <c r="BG5" s="578"/>
      <c r="BH5" s="578"/>
      <c r="BI5" s="578"/>
      <c r="BJ5" s="581" t="s">
        <v>229</v>
      </c>
      <c r="BK5" s="582"/>
      <c r="BL5" s="582"/>
      <c r="BM5" s="583"/>
      <c r="BN5" s="581" t="s">
        <v>847</v>
      </c>
      <c r="BO5" s="578"/>
      <c r="BP5" s="578"/>
      <c r="BQ5" s="579"/>
      <c r="BR5" s="578" t="s">
        <v>863</v>
      </c>
      <c r="BS5" s="578"/>
      <c r="BT5" s="578"/>
      <c r="BU5" s="579"/>
      <c r="BV5" s="58"/>
      <c r="BW5" s="58"/>
      <c r="BX5" s="58"/>
      <c r="CB5" s="178" t="s">
        <v>344</v>
      </c>
    </row>
    <row r="6" spans="1:80" s="56" customFormat="1" ht="24" customHeight="1">
      <c r="A6" s="183"/>
      <c r="B6" s="200"/>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4"/>
      <c r="AV6" s="183"/>
      <c r="AW6" s="183"/>
      <c r="AX6" s="183"/>
      <c r="AY6" s="353"/>
      <c r="AZ6" s="354"/>
      <c r="BA6" s="354"/>
      <c r="BB6" s="353"/>
      <c r="BC6" s="354"/>
      <c r="BD6" s="351" t="s">
        <v>841</v>
      </c>
      <c r="BE6" s="350" t="s">
        <v>842</v>
      </c>
      <c r="BF6" s="350" t="s">
        <v>842</v>
      </c>
      <c r="BG6" s="350" t="s">
        <v>842</v>
      </c>
      <c r="BH6" s="350" t="s">
        <v>842</v>
      </c>
      <c r="BI6" s="350" t="s">
        <v>842</v>
      </c>
      <c r="BJ6" s="359" t="s">
        <v>842</v>
      </c>
      <c r="BK6" s="352" t="s">
        <v>842</v>
      </c>
      <c r="BL6" s="383" t="s">
        <v>842</v>
      </c>
      <c r="BM6" s="360" t="s">
        <v>842</v>
      </c>
      <c r="BN6" s="359" t="s">
        <v>842</v>
      </c>
      <c r="BO6" s="352" t="s">
        <v>842</v>
      </c>
      <c r="BP6" s="352" t="s">
        <v>842</v>
      </c>
      <c r="BQ6" s="360" t="s">
        <v>842</v>
      </c>
      <c r="BR6" s="358" t="s">
        <v>842</v>
      </c>
      <c r="BS6" s="352" t="s">
        <v>842</v>
      </c>
      <c r="BT6" s="352" t="s">
        <v>842</v>
      </c>
      <c r="BU6" s="352" t="s">
        <v>842</v>
      </c>
      <c r="BV6" s="186"/>
      <c r="BW6" s="184"/>
      <c r="BX6" s="184"/>
      <c r="CB6" s="179" t="s">
        <v>344</v>
      </c>
    </row>
    <row r="7" spans="1:76" ht="53.25" customHeight="1">
      <c r="A7" s="97" t="s">
        <v>776</v>
      </c>
      <c r="B7" s="195" t="s">
        <v>777</v>
      </c>
      <c r="C7" s="98" t="s">
        <v>778</v>
      </c>
      <c r="D7" s="98" t="s">
        <v>779</v>
      </c>
      <c r="E7" s="97" t="s">
        <v>780</v>
      </c>
      <c r="F7" s="97" t="s">
        <v>780</v>
      </c>
      <c r="G7" s="97" t="s">
        <v>251</v>
      </c>
      <c r="H7" s="97" t="s">
        <v>365</v>
      </c>
      <c r="I7" s="97" t="s">
        <v>359</v>
      </c>
      <c r="J7" s="97" t="s">
        <v>366</v>
      </c>
      <c r="K7" s="97" t="s">
        <v>364</v>
      </c>
      <c r="L7" s="97" t="s">
        <v>367</v>
      </c>
      <c r="M7" s="97" t="s">
        <v>368</v>
      </c>
      <c r="N7" s="97" t="s">
        <v>369</v>
      </c>
      <c r="O7" s="97" t="s">
        <v>370</v>
      </c>
      <c r="P7" s="97" t="s">
        <v>371</v>
      </c>
      <c r="Q7" s="97" t="s">
        <v>372</v>
      </c>
      <c r="R7" s="97" t="s">
        <v>373</v>
      </c>
      <c r="S7" s="97" t="s">
        <v>374</v>
      </c>
      <c r="T7" s="97" t="s">
        <v>376</v>
      </c>
      <c r="U7" s="97" t="s">
        <v>377</v>
      </c>
      <c r="V7" s="97" t="s">
        <v>379</v>
      </c>
      <c r="W7" s="97" t="s">
        <v>380</v>
      </c>
      <c r="X7" s="97" t="s">
        <v>382</v>
      </c>
      <c r="Y7" s="97" t="s">
        <v>383</v>
      </c>
      <c r="Z7" s="97" t="s">
        <v>385</v>
      </c>
      <c r="AA7" s="97" t="s">
        <v>386</v>
      </c>
      <c r="AB7" s="97" t="s">
        <v>388</v>
      </c>
      <c r="AC7" s="97" t="s">
        <v>389</v>
      </c>
      <c r="AD7" s="97" t="s">
        <v>391</v>
      </c>
      <c r="AE7" s="97" t="s">
        <v>392</v>
      </c>
      <c r="AF7" s="97" t="s">
        <v>394</v>
      </c>
      <c r="AG7" s="97" t="s">
        <v>395</v>
      </c>
      <c r="AH7" s="97" t="s">
        <v>397</v>
      </c>
      <c r="AI7" s="97" t="s">
        <v>398</v>
      </c>
      <c r="AJ7" s="97" t="s">
        <v>400</v>
      </c>
      <c r="AK7" s="97" t="s">
        <v>401</v>
      </c>
      <c r="AL7" s="97" t="s">
        <v>403</v>
      </c>
      <c r="AM7" s="97" t="s">
        <v>363</v>
      </c>
      <c r="AN7" s="104" t="s">
        <v>193</v>
      </c>
      <c r="AO7" s="248" t="s">
        <v>781</v>
      </c>
      <c r="AP7" s="254" t="s">
        <v>782</v>
      </c>
      <c r="AQ7" s="248" t="s">
        <v>783</v>
      </c>
      <c r="AR7" s="249" t="s">
        <v>784</v>
      </c>
      <c r="AS7" s="225" t="s">
        <v>251</v>
      </c>
      <c r="AT7" s="225" t="s">
        <v>798</v>
      </c>
      <c r="AU7" s="225" t="s">
        <v>797</v>
      </c>
      <c r="AV7" s="65"/>
      <c r="AW7" s="65"/>
      <c r="AX7" s="65"/>
      <c r="AY7" s="73" t="s">
        <v>70</v>
      </c>
      <c r="AZ7" s="73" t="s">
        <v>343</v>
      </c>
      <c r="BA7" s="73" t="s">
        <v>366</v>
      </c>
      <c r="BB7" s="225"/>
      <c r="BC7" s="225" t="s">
        <v>23</v>
      </c>
      <c r="BD7" s="67" t="s">
        <v>1</v>
      </c>
      <c r="BE7" s="205" t="s">
        <v>1008</v>
      </c>
      <c r="BF7" s="205" t="s">
        <v>840</v>
      </c>
      <c r="BG7" s="205" t="s">
        <v>843</v>
      </c>
      <c r="BH7" s="205" t="s">
        <v>844</v>
      </c>
      <c r="BI7" s="337" t="s">
        <v>845</v>
      </c>
      <c r="BJ7" s="344" t="s">
        <v>871</v>
      </c>
      <c r="BK7" s="205" t="s">
        <v>872</v>
      </c>
      <c r="BL7" s="337" t="s">
        <v>878</v>
      </c>
      <c r="BM7" s="345" t="s">
        <v>885</v>
      </c>
      <c r="BN7" s="344" t="s">
        <v>873</v>
      </c>
      <c r="BO7" s="205" t="s">
        <v>874</v>
      </c>
      <c r="BP7" s="205" t="s">
        <v>879</v>
      </c>
      <c r="BQ7" s="345" t="s">
        <v>883</v>
      </c>
      <c r="BR7" s="340" t="s">
        <v>876</v>
      </c>
      <c r="BS7" s="205" t="s">
        <v>877</v>
      </c>
      <c r="BT7" s="205" t="s">
        <v>880</v>
      </c>
      <c r="BU7" s="205" t="s">
        <v>887</v>
      </c>
      <c r="BV7" s="65" t="s">
        <v>20</v>
      </c>
      <c r="BW7" s="65" t="s">
        <v>2</v>
      </c>
      <c r="BX7" s="65" t="s">
        <v>27</v>
      </c>
    </row>
    <row r="8" spans="1:76" s="79" customFormat="1" ht="24" customHeight="1">
      <c r="A8" s="124">
        <v>0</v>
      </c>
      <c r="B8" s="201">
        <v>0</v>
      </c>
      <c r="C8" s="126" t="str">
        <f aca="true" t="shared" si="0" ref="C8:C39">IF(AO8="","",TRIM(AO8&amp;"　"&amp;AP8))</f>
        <v>東京　花子</v>
      </c>
      <c r="D8" s="126" t="str">
        <f aca="true" t="shared" si="1" ref="D8:D39">IF(AO8="","",TRIM(AQ8&amp;" "&amp;AR8))</f>
        <v>ﾄｳｷｮｳ ﾊﾅｺ</v>
      </c>
      <c r="E8" s="229">
        <f>'※触らないで下さい'!$B$6</f>
        <v>0</v>
      </c>
      <c r="F8" s="229">
        <f>'※触らないで下さい'!$C$6</f>
        <v>0</v>
      </c>
      <c r="G8" s="124">
        <f>IF(AS8="男",1,IF(AS8="女",2,99))</f>
        <v>2</v>
      </c>
      <c r="H8" s="202" t="str">
        <f>TEXT(BC8,"yyyy/mm/dd")</f>
        <v>2003/09/01</v>
      </c>
      <c r="I8" s="124"/>
      <c r="J8" s="124">
        <f>IF(BA8="","",BA8)</f>
        <v>1</v>
      </c>
      <c r="K8" s="124"/>
      <c r="L8" s="124"/>
      <c r="M8" s="124" t="str">
        <f>MID(AU8,2,7)</f>
        <v>LA12345</v>
      </c>
      <c r="N8" s="124">
        <f>'※触らないで下さい'!$D$6</f>
        <v>0</v>
      </c>
      <c r="O8" s="124">
        <f>'※触らないで下さい'!$E$6</f>
        <v>0</v>
      </c>
      <c r="P8" s="124"/>
      <c r="Q8" s="124"/>
      <c r="R8" s="124">
        <v>1</v>
      </c>
      <c r="S8" s="124">
        <f aca="true" t="shared" si="2" ref="S8:S39">IF(T8="","",$BJ$7)</f>
      </c>
      <c r="T8" s="124">
        <f>IF(BJ8="","",BJ8)</f>
      </c>
      <c r="U8" s="124">
        <f aca="true" t="shared" si="3" ref="U8:U39">IF(V8="","",$BK$7)</f>
      </c>
      <c r="V8" s="124">
        <f>IF(BK8="","",BK8)</f>
      </c>
      <c r="W8" s="124">
        <f aca="true" t="shared" si="4" ref="W8:W39">IF(X8="","",$BM$7)</f>
      </c>
      <c r="X8" s="124">
        <f>IF(BM8="","",BM8)</f>
      </c>
      <c r="Y8" s="124" t="str">
        <f aca="true" t="shared" si="5" ref="Y8:Y39">IF(Z8="","",$BN$7)</f>
        <v>高校生
障害物ｽｲﾑ
(100m)</v>
      </c>
      <c r="Z8" s="124" t="str">
        <f>IF(BN8="","",BN8)</f>
        <v>01:34.56</v>
      </c>
      <c r="AA8" s="124">
        <f aca="true" t="shared" si="6" ref="AA8:AA39">IF(AB8="","",$BO$7)</f>
      </c>
      <c r="AB8" s="124">
        <f>IF(BO8="","",BO8)</f>
      </c>
      <c r="AC8" s="124">
        <f aca="true" t="shared" si="7" ref="AC8:AC39">IF(AD8="","",$BP$7)</f>
      </c>
      <c r="AD8" s="124">
        <f>IF(BP8="","",BP8)</f>
      </c>
      <c r="AE8" s="124">
        <f aca="true" t="shared" si="8" ref="AE8:AE39">IF(AF8="","",$BU$7)</f>
      </c>
      <c r="AF8" s="124">
        <f>IF(BU8="","",BU8)</f>
      </c>
      <c r="AG8" s="124"/>
      <c r="AH8" s="124"/>
      <c r="AI8" s="124"/>
      <c r="AJ8" s="124"/>
      <c r="AK8" s="124"/>
      <c r="AL8" s="124"/>
      <c r="AM8" s="124"/>
      <c r="AN8" s="125" t="s">
        <v>141</v>
      </c>
      <c r="AO8" s="295" t="s">
        <v>785</v>
      </c>
      <c r="AP8" s="296" t="s">
        <v>793</v>
      </c>
      <c r="AQ8" s="295" t="s">
        <v>787</v>
      </c>
      <c r="AR8" s="296" t="s">
        <v>794</v>
      </c>
      <c r="AS8" s="124" t="s">
        <v>28</v>
      </c>
      <c r="AT8" s="297" t="s">
        <v>800</v>
      </c>
      <c r="AU8" s="298" t="s">
        <v>799</v>
      </c>
      <c r="AV8" s="124"/>
      <c r="AW8" s="124"/>
      <c r="AX8" s="124"/>
      <c r="AY8" s="124" t="s">
        <v>817</v>
      </c>
      <c r="AZ8" s="124" t="s">
        <v>839</v>
      </c>
      <c r="BA8" s="124">
        <v>1</v>
      </c>
      <c r="BB8" s="124"/>
      <c r="BC8" s="299">
        <v>37865</v>
      </c>
      <c r="BD8" s="124">
        <f>IF(BC8="","",DATEDIF(BC8,'チーム情報(様式A-4)'!$G$2,"Y"))</f>
        <v>16</v>
      </c>
      <c r="BE8" s="125"/>
      <c r="BF8" s="125"/>
      <c r="BG8" s="125"/>
      <c r="BH8" s="125"/>
      <c r="BI8" s="357"/>
      <c r="BJ8" s="361"/>
      <c r="BK8" s="125"/>
      <c r="BL8" s="357"/>
      <c r="BM8" s="362"/>
      <c r="BN8" s="361" t="s">
        <v>852</v>
      </c>
      <c r="BO8" s="125"/>
      <c r="BP8" s="300"/>
      <c r="BQ8" s="385" t="s">
        <v>886</v>
      </c>
      <c r="BR8" s="384"/>
      <c r="BS8" s="124"/>
      <c r="BT8" s="124"/>
      <c r="BU8" s="300"/>
      <c r="BV8" s="124">
        <f>COUNTA(BJ8:BU8)</f>
        <v>2</v>
      </c>
      <c r="BW8" s="124">
        <f aca="true" t="shared" si="9" ref="BW8:BW39">IF(BV8&lt;=$CC$81,BV8,$CC$81)</f>
        <v>2</v>
      </c>
      <c r="BX8" s="124">
        <f aca="true" t="shared" si="10" ref="BX8:BX39">IF(BV8&lt;=$CC$81,0,BV8-$CC$81)</f>
        <v>0</v>
      </c>
    </row>
    <row r="9" spans="1:76" s="79" customFormat="1" ht="24" customHeight="1">
      <c r="A9" s="124">
        <v>0</v>
      </c>
      <c r="B9" s="201">
        <v>0</v>
      </c>
      <c r="C9" s="126" t="str">
        <f t="shared" si="0"/>
        <v>品川　香奈</v>
      </c>
      <c r="D9" s="126" t="str">
        <f t="shared" si="1"/>
        <v>ｼﾅｶﾞﾜ ｶﾅ</v>
      </c>
      <c r="E9" s="229">
        <f>'※触らないで下さい'!$B$6</f>
        <v>0</v>
      </c>
      <c r="F9" s="229">
        <f>'※触らないで下さい'!$C$6</f>
        <v>0</v>
      </c>
      <c r="G9" s="124">
        <f>IF(AS9="男",1,IF(AS9="女",2,99))</f>
        <v>2</v>
      </c>
      <c r="H9" s="202" t="str">
        <f aca="true" t="shared" si="11" ref="H9:H59">TEXT(BC9,"yyyy/mm/dd")</f>
        <v>2008/12/01</v>
      </c>
      <c r="I9" s="124"/>
      <c r="J9" s="124">
        <f aca="true" t="shared" si="12" ref="J9:J59">IF(BA9="","",BA9)</f>
        <v>5</v>
      </c>
      <c r="K9" s="124"/>
      <c r="L9" s="124"/>
      <c r="M9" s="124" t="str">
        <f aca="true" t="shared" si="13" ref="M9:M59">MID(AU9,2,7)</f>
        <v>LA12345</v>
      </c>
      <c r="N9" s="124">
        <f>'※触らないで下さい'!$D$6</f>
        <v>0</v>
      </c>
      <c r="O9" s="124">
        <f>'※触らないで下さい'!$E$6</f>
        <v>0</v>
      </c>
      <c r="P9" s="124"/>
      <c r="Q9" s="124"/>
      <c r="R9" s="124">
        <v>1</v>
      </c>
      <c r="S9" s="124">
        <f t="shared" si="2"/>
      </c>
      <c r="T9" s="124">
        <f aca="true" t="shared" si="14" ref="T9:T59">IF(BJ9="","",BJ9)</f>
      </c>
      <c r="U9" s="124">
        <f t="shared" si="3"/>
      </c>
      <c r="V9" s="124">
        <f aca="true" t="shared" si="15" ref="V9:V59">IF(BK9="","",BK9)</f>
      </c>
      <c r="W9" s="124">
        <f t="shared" si="4"/>
      </c>
      <c r="X9" s="124">
        <f aca="true" t="shared" si="16" ref="X9:X59">IF(BM9="","",BM9)</f>
      </c>
      <c r="Y9" s="124">
        <f t="shared" si="5"/>
      </c>
      <c r="Z9" s="124">
        <f aca="true" t="shared" si="17" ref="Z9:Z59">IF(BN9="","",BN9)</f>
      </c>
      <c r="AA9" s="124">
        <f t="shared" si="6"/>
      </c>
      <c r="AB9" s="124">
        <f aca="true" t="shared" si="18" ref="AB9:AB59">IF(BO9="","",BO9)</f>
      </c>
      <c r="AC9" s="124">
        <f t="shared" si="7"/>
      </c>
      <c r="AD9" s="124">
        <f aca="true" t="shared" si="19" ref="AD9:AD59">IF(BP9="","",BP9)</f>
      </c>
      <c r="AE9" s="124">
        <f t="shared" si="8"/>
      </c>
      <c r="AF9" s="124">
        <f aca="true" t="shared" si="20" ref="AF9:AF59">IF(BU9="","",BU9)</f>
      </c>
      <c r="AG9" s="124"/>
      <c r="AH9" s="124"/>
      <c r="AI9" s="124"/>
      <c r="AJ9" s="124"/>
      <c r="AK9" s="124"/>
      <c r="AL9" s="124"/>
      <c r="AM9" s="124"/>
      <c r="AN9" s="125" t="s">
        <v>141</v>
      </c>
      <c r="AO9" s="295" t="s">
        <v>789</v>
      </c>
      <c r="AP9" s="296" t="s">
        <v>795</v>
      </c>
      <c r="AQ9" s="295" t="s">
        <v>791</v>
      </c>
      <c r="AR9" s="296" t="s">
        <v>796</v>
      </c>
      <c r="AS9" s="124" t="s">
        <v>28</v>
      </c>
      <c r="AT9" s="297" t="s">
        <v>802</v>
      </c>
      <c r="AU9" s="301" t="s">
        <v>801</v>
      </c>
      <c r="AV9" s="124"/>
      <c r="AW9" s="124"/>
      <c r="AX9" s="124"/>
      <c r="AY9" s="124" t="s">
        <v>819</v>
      </c>
      <c r="AZ9" s="124" t="s">
        <v>228</v>
      </c>
      <c r="BA9" s="124">
        <v>5</v>
      </c>
      <c r="BB9" s="124"/>
      <c r="BC9" s="299">
        <v>39783</v>
      </c>
      <c r="BD9" s="124">
        <f>IF(BC9="","",DATEDIF(BC9,'チーム情報(様式A-4)'!$G$2,"Y"))</f>
        <v>11</v>
      </c>
      <c r="BE9" s="125"/>
      <c r="BF9" s="125" t="s">
        <v>850</v>
      </c>
      <c r="BG9" s="125"/>
      <c r="BH9" s="125"/>
      <c r="BI9" s="357" t="s">
        <v>851</v>
      </c>
      <c r="BJ9" s="361"/>
      <c r="BK9" s="125"/>
      <c r="BL9" s="357"/>
      <c r="BM9" s="362"/>
      <c r="BN9" s="361"/>
      <c r="BO9" s="125"/>
      <c r="BP9" s="300"/>
      <c r="BQ9" s="385"/>
      <c r="BR9" s="384"/>
      <c r="BS9" s="124"/>
      <c r="BT9" s="124"/>
      <c r="BU9" s="300"/>
      <c r="BV9" s="124">
        <f>COUNTA(BJ9:BU9)</f>
        <v>0</v>
      </c>
      <c r="BW9" s="124">
        <f t="shared" si="9"/>
        <v>0</v>
      </c>
      <c r="BX9" s="124">
        <f t="shared" si="10"/>
        <v>0</v>
      </c>
    </row>
    <row r="10" spans="1:76" ht="53.25" customHeight="1">
      <c r="A10" s="36">
        <f>IF('※触らないで下さい'!$A$6="","",'※触らないで下さい'!$A$6)</f>
      </c>
      <c r="B10" s="197"/>
      <c r="C10" s="70">
        <f t="shared" si="0"/>
      </c>
      <c r="D10" s="70">
        <f t="shared" si="1"/>
      </c>
      <c r="E10" s="87">
        <f>'※触らないで下さい'!$B$6</f>
        <v>0</v>
      </c>
      <c r="F10" s="87">
        <f>'※触らないで下さい'!$C$6</f>
        <v>0</v>
      </c>
      <c r="G10" s="36" t="str">
        <f>AS10</f>
        <v>女</v>
      </c>
      <c r="H10" s="203" t="str">
        <f t="shared" si="11"/>
        <v>1900/01/00</v>
      </c>
      <c r="I10" s="36"/>
      <c r="J10" s="36">
        <f t="shared" si="12"/>
      </c>
      <c r="K10" s="36"/>
      <c r="L10" s="36"/>
      <c r="M10" s="69">
        <f t="shared" si="13"/>
      </c>
      <c r="N10" s="36">
        <f>'※触らないで下さい'!$D$6</f>
        <v>0</v>
      </c>
      <c r="O10" s="36">
        <f>'※触らないで下さい'!$E$6</f>
        <v>0</v>
      </c>
      <c r="P10" s="36"/>
      <c r="Q10" s="36"/>
      <c r="R10" s="36">
        <v>1</v>
      </c>
      <c r="S10" s="36">
        <f t="shared" si="2"/>
      </c>
      <c r="T10" s="36">
        <f t="shared" si="14"/>
      </c>
      <c r="U10" s="36">
        <f t="shared" si="3"/>
      </c>
      <c r="V10" s="36">
        <f t="shared" si="15"/>
      </c>
      <c r="W10" s="36">
        <f t="shared" si="4"/>
      </c>
      <c r="X10" s="36">
        <f t="shared" si="16"/>
      </c>
      <c r="Y10" s="36">
        <f t="shared" si="5"/>
      </c>
      <c r="Z10" s="36">
        <f t="shared" si="17"/>
      </c>
      <c r="AA10" s="36">
        <f t="shared" si="6"/>
      </c>
      <c r="AB10" s="36">
        <f t="shared" si="18"/>
      </c>
      <c r="AC10" s="36">
        <f t="shared" si="7"/>
      </c>
      <c r="AD10" s="36">
        <f t="shared" si="19"/>
      </c>
      <c r="AE10" s="36">
        <f t="shared" si="8"/>
      </c>
      <c r="AF10" s="36">
        <f t="shared" si="20"/>
      </c>
      <c r="AG10" s="36"/>
      <c r="AH10" s="36"/>
      <c r="AI10" s="36"/>
      <c r="AJ10" s="36"/>
      <c r="AK10" s="36"/>
      <c r="AL10" s="36"/>
      <c r="AM10" s="36"/>
      <c r="AN10" s="69" t="s">
        <v>142</v>
      </c>
      <c r="AO10" s="250"/>
      <c r="AP10" s="251"/>
      <c r="AQ10" s="250"/>
      <c r="AR10" s="251"/>
      <c r="AS10" s="36" t="s">
        <v>28</v>
      </c>
      <c r="AT10" s="255"/>
      <c r="AU10" s="35"/>
      <c r="AV10" s="33"/>
      <c r="AW10" s="33"/>
      <c r="AX10" s="33"/>
      <c r="AY10" s="42"/>
      <c r="AZ10" s="33"/>
      <c r="BA10" s="33"/>
      <c r="BB10" s="33"/>
      <c r="BC10" s="34"/>
      <c r="BD10" s="36">
        <f>IF(BC10="","",DATEDIF(BC10,'チーム情報(様式A-4)'!$G$2,"Y"))</f>
      </c>
      <c r="BE10" s="386"/>
      <c r="BF10" s="386"/>
      <c r="BG10" s="386"/>
      <c r="BH10" s="386"/>
      <c r="BI10" s="387"/>
      <c r="BJ10" s="388"/>
      <c r="BK10" s="386"/>
      <c r="BL10" s="387"/>
      <c r="BM10" s="389"/>
      <c r="BN10" s="388"/>
      <c r="BO10" s="386"/>
      <c r="BP10" s="386"/>
      <c r="BQ10" s="389"/>
      <c r="BR10" s="390"/>
      <c r="BS10" s="386"/>
      <c r="BT10" s="386"/>
      <c r="BU10" s="386"/>
      <c r="BV10" s="87">
        <f>COUNTA(BE10:BU10)</f>
        <v>0</v>
      </c>
      <c r="BW10" s="71">
        <f>IF(BV10&lt;=$CC$81,BV10,$CC$81)</f>
        <v>0</v>
      </c>
      <c r="BX10" s="71">
        <f t="shared" si="10"/>
        <v>0</v>
      </c>
    </row>
    <row r="11" spans="1:76" ht="53.25" customHeight="1">
      <c r="A11" s="36">
        <f>IF('※触らないで下さい'!$A$6="","",'※触らないで下さい'!$A$6)</f>
      </c>
      <c r="B11" s="197"/>
      <c r="C11" s="70">
        <f t="shared" si="0"/>
      </c>
      <c r="D11" s="70">
        <f t="shared" si="1"/>
      </c>
      <c r="E11" s="87">
        <f>'※触らないで下さい'!$B$6</f>
        <v>0</v>
      </c>
      <c r="F11" s="87">
        <f>'※触らないで下さい'!$C$6</f>
        <v>0</v>
      </c>
      <c r="G11" s="36" t="str">
        <f aca="true" t="shared" si="21" ref="G11:G59">AS11</f>
        <v>女</v>
      </c>
      <c r="H11" s="203" t="str">
        <f t="shared" si="11"/>
        <v>1900/01/00</v>
      </c>
      <c r="I11" s="36"/>
      <c r="J11" s="36">
        <f t="shared" si="12"/>
      </c>
      <c r="K11" s="36"/>
      <c r="L11" s="36"/>
      <c r="M11" s="69">
        <f t="shared" si="13"/>
      </c>
      <c r="N11" s="36">
        <f>'※触らないで下さい'!$D$6</f>
        <v>0</v>
      </c>
      <c r="O11" s="36">
        <f>'※触らないで下さい'!$E$6</f>
        <v>0</v>
      </c>
      <c r="P11" s="36"/>
      <c r="Q11" s="36"/>
      <c r="R11" s="36">
        <v>1</v>
      </c>
      <c r="S11" s="36">
        <f t="shared" si="2"/>
      </c>
      <c r="T11" s="36">
        <f t="shared" si="14"/>
      </c>
      <c r="U11" s="36">
        <f t="shared" si="3"/>
      </c>
      <c r="V11" s="36">
        <f t="shared" si="15"/>
      </c>
      <c r="W11" s="36">
        <f t="shared" si="4"/>
      </c>
      <c r="X11" s="36">
        <f t="shared" si="16"/>
      </c>
      <c r="Y11" s="36">
        <f t="shared" si="5"/>
      </c>
      <c r="Z11" s="36">
        <f t="shared" si="17"/>
      </c>
      <c r="AA11" s="36">
        <f t="shared" si="6"/>
      </c>
      <c r="AB11" s="36">
        <f t="shared" si="18"/>
      </c>
      <c r="AC11" s="36">
        <f t="shared" si="7"/>
      </c>
      <c r="AD11" s="36">
        <f t="shared" si="19"/>
      </c>
      <c r="AE11" s="36">
        <f t="shared" si="8"/>
      </c>
      <c r="AF11" s="36">
        <f t="shared" si="20"/>
      </c>
      <c r="AG11" s="36"/>
      <c r="AH11" s="36"/>
      <c r="AI11" s="36"/>
      <c r="AJ11" s="36"/>
      <c r="AK11" s="36"/>
      <c r="AL11" s="36"/>
      <c r="AM11" s="36"/>
      <c r="AN11" s="69" t="s">
        <v>143</v>
      </c>
      <c r="AO11" s="250"/>
      <c r="AP11" s="251"/>
      <c r="AQ11" s="250"/>
      <c r="AR11" s="251"/>
      <c r="AS11" s="36" t="s">
        <v>28</v>
      </c>
      <c r="AT11" s="255"/>
      <c r="AU11" s="35"/>
      <c r="AV11" s="33"/>
      <c r="AW11" s="33"/>
      <c r="AX11" s="33"/>
      <c r="AY11" s="42"/>
      <c r="AZ11" s="33"/>
      <c r="BA11" s="33"/>
      <c r="BB11" s="33"/>
      <c r="BC11" s="34"/>
      <c r="BD11" s="36">
        <f>IF(BC11="","",DATEDIF(BC11,'チーム情報(様式A-4)'!$G$2,"Y"))</f>
      </c>
      <c r="BE11" s="386"/>
      <c r="BF11" s="386"/>
      <c r="BG11" s="386"/>
      <c r="BH11" s="386"/>
      <c r="BI11" s="387"/>
      <c r="BJ11" s="388"/>
      <c r="BK11" s="386"/>
      <c r="BL11" s="387"/>
      <c r="BM11" s="389"/>
      <c r="BN11" s="388"/>
      <c r="BO11" s="386"/>
      <c r="BP11" s="386"/>
      <c r="BQ11" s="389"/>
      <c r="BR11" s="390"/>
      <c r="BS11" s="386"/>
      <c r="BT11" s="386"/>
      <c r="BU11" s="386"/>
      <c r="BV11" s="87">
        <f aca="true" t="shared" si="22" ref="BV11:BV59">COUNTA(BE11:BU11)</f>
        <v>0</v>
      </c>
      <c r="BW11" s="71">
        <f t="shared" si="9"/>
        <v>0</v>
      </c>
      <c r="BX11" s="71">
        <f t="shared" si="10"/>
        <v>0</v>
      </c>
    </row>
    <row r="12" spans="1:76" ht="53.25" customHeight="1">
      <c r="A12" s="36">
        <f>IF('※触らないで下さい'!$A$6="","",'※触らないで下さい'!$A$6)</f>
      </c>
      <c r="B12" s="197"/>
      <c r="C12" s="70">
        <f t="shared" si="0"/>
      </c>
      <c r="D12" s="70">
        <f t="shared" si="1"/>
      </c>
      <c r="E12" s="87">
        <f>'※触らないで下さい'!$B$6</f>
        <v>0</v>
      </c>
      <c r="F12" s="87">
        <f>'※触らないで下さい'!$C$6</f>
        <v>0</v>
      </c>
      <c r="G12" s="36" t="str">
        <f t="shared" si="21"/>
        <v>女</v>
      </c>
      <c r="H12" s="203" t="str">
        <f t="shared" si="11"/>
        <v>1900/01/00</v>
      </c>
      <c r="I12" s="36"/>
      <c r="J12" s="36">
        <f t="shared" si="12"/>
      </c>
      <c r="K12" s="36"/>
      <c r="L12" s="36"/>
      <c r="M12" s="69">
        <f t="shared" si="13"/>
      </c>
      <c r="N12" s="36">
        <f>'※触らないで下さい'!$D$6</f>
        <v>0</v>
      </c>
      <c r="O12" s="36">
        <f>'※触らないで下さい'!$E$6</f>
        <v>0</v>
      </c>
      <c r="P12" s="36"/>
      <c r="Q12" s="36"/>
      <c r="R12" s="36">
        <v>1</v>
      </c>
      <c r="S12" s="36">
        <f t="shared" si="2"/>
      </c>
      <c r="T12" s="36">
        <f t="shared" si="14"/>
      </c>
      <c r="U12" s="36">
        <f t="shared" si="3"/>
      </c>
      <c r="V12" s="36">
        <f t="shared" si="15"/>
      </c>
      <c r="W12" s="36">
        <f t="shared" si="4"/>
      </c>
      <c r="X12" s="36">
        <f t="shared" si="16"/>
      </c>
      <c r="Y12" s="36">
        <f t="shared" si="5"/>
      </c>
      <c r="Z12" s="36">
        <f t="shared" si="17"/>
      </c>
      <c r="AA12" s="36">
        <f t="shared" si="6"/>
      </c>
      <c r="AB12" s="36">
        <f t="shared" si="18"/>
      </c>
      <c r="AC12" s="36">
        <f t="shared" si="7"/>
      </c>
      <c r="AD12" s="36">
        <f t="shared" si="19"/>
      </c>
      <c r="AE12" s="36">
        <f t="shared" si="8"/>
      </c>
      <c r="AF12" s="36">
        <f t="shared" si="20"/>
      </c>
      <c r="AG12" s="36"/>
      <c r="AH12" s="36"/>
      <c r="AI12" s="36"/>
      <c r="AJ12" s="36"/>
      <c r="AK12" s="36"/>
      <c r="AL12" s="36"/>
      <c r="AM12" s="36"/>
      <c r="AN12" s="69" t="s">
        <v>144</v>
      </c>
      <c r="AO12" s="250"/>
      <c r="AP12" s="251"/>
      <c r="AQ12" s="250"/>
      <c r="AR12" s="251"/>
      <c r="AS12" s="36" t="s">
        <v>28</v>
      </c>
      <c r="AT12" s="255"/>
      <c r="AU12" s="35"/>
      <c r="AV12" s="33"/>
      <c r="AW12" s="33"/>
      <c r="AX12" s="33"/>
      <c r="AY12" s="42"/>
      <c r="AZ12" s="33"/>
      <c r="BA12" s="33"/>
      <c r="BB12" s="33"/>
      <c r="BC12" s="34"/>
      <c r="BD12" s="36">
        <f>IF(BC12="","",DATEDIF(BC12,'チーム情報(様式A-4)'!$G$2,"Y"))</f>
      </c>
      <c r="BE12" s="386"/>
      <c r="BF12" s="386"/>
      <c r="BG12" s="386"/>
      <c r="BH12" s="386"/>
      <c r="BI12" s="387"/>
      <c r="BJ12" s="388"/>
      <c r="BK12" s="386"/>
      <c r="BL12" s="387"/>
      <c r="BM12" s="389"/>
      <c r="BN12" s="388"/>
      <c r="BO12" s="386"/>
      <c r="BP12" s="386"/>
      <c r="BQ12" s="389"/>
      <c r="BR12" s="390"/>
      <c r="BS12" s="386"/>
      <c r="BT12" s="386"/>
      <c r="BU12" s="386"/>
      <c r="BV12" s="87">
        <f t="shared" si="22"/>
        <v>0</v>
      </c>
      <c r="BW12" s="71">
        <f t="shared" si="9"/>
        <v>0</v>
      </c>
      <c r="BX12" s="71">
        <f t="shared" si="10"/>
        <v>0</v>
      </c>
    </row>
    <row r="13" spans="1:76" ht="53.25" customHeight="1">
      <c r="A13" s="36">
        <f>IF('※触らないで下さい'!$A$6="","",'※触らないで下さい'!$A$6)</f>
      </c>
      <c r="B13" s="197"/>
      <c r="C13" s="70">
        <f t="shared" si="0"/>
      </c>
      <c r="D13" s="70">
        <f t="shared" si="1"/>
      </c>
      <c r="E13" s="87">
        <f>'※触らないで下さい'!$B$6</f>
        <v>0</v>
      </c>
      <c r="F13" s="87">
        <f>'※触らないで下さい'!$C$6</f>
        <v>0</v>
      </c>
      <c r="G13" s="36" t="str">
        <f t="shared" si="21"/>
        <v>女</v>
      </c>
      <c r="H13" s="203" t="str">
        <f t="shared" si="11"/>
        <v>1900/01/00</v>
      </c>
      <c r="I13" s="36"/>
      <c r="J13" s="36">
        <f t="shared" si="12"/>
      </c>
      <c r="K13" s="36"/>
      <c r="L13" s="36"/>
      <c r="M13" s="69">
        <f t="shared" si="13"/>
      </c>
      <c r="N13" s="36">
        <f>'※触らないで下さい'!$D$6</f>
        <v>0</v>
      </c>
      <c r="O13" s="36">
        <f>'※触らないで下さい'!$E$6</f>
        <v>0</v>
      </c>
      <c r="P13" s="36"/>
      <c r="Q13" s="36"/>
      <c r="R13" s="36">
        <v>1</v>
      </c>
      <c r="S13" s="36">
        <f t="shared" si="2"/>
      </c>
      <c r="T13" s="36">
        <f t="shared" si="14"/>
      </c>
      <c r="U13" s="36">
        <f t="shared" si="3"/>
      </c>
      <c r="V13" s="36">
        <f t="shared" si="15"/>
      </c>
      <c r="W13" s="36">
        <f t="shared" si="4"/>
      </c>
      <c r="X13" s="36">
        <f t="shared" si="16"/>
      </c>
      <c r="Y13" s="36">
        <f t="shared" si="5"/>
      </c>
      <c r="Z13" s="36">
        <f t="shared" si="17"/>
      </c>
      <c r="AA13" s="36">
        <f t="shared" si="6"/>
      </c>
      <c r="AB13" s="36">
        <f t="shared" si="18"/>
      </c>
      <c r="AC13" s="36">
        <f t="shared" si="7"/>
      </c>
      <c r="AD13" s="36">
        <f t="shared" si="19"/>
      </c>
      <c r="AE13" s="36">
        <f t="shared" si="8"/>
      </c>
      <c r="AF13" s="36">
        <f t="shared" si="20"/>
      </c>
      <c r="AG13" s="36"/>
      <c r="AH13" s="36"/>
      <c r="AI13" s="36"/>
      <c r="AJ13" s="36"/>
      <c r="AK13" s="36"/>
      <c r="AL13" s="36"/>
      <c r="AM13" s="36"/>
      <c r="AN13" s="69" t="s">
        <v>145</v>
      </c>
      <c r="AO13" s="250"/>
      <c r="AP13" s="251"/>
      <c r="AQ13" s="250"/>
      <c r="AR13" s="251"/>
      <c r="AS13" s="36" t="s">
        <v>28</v>
      </c>
      <c r="AT13" s="255"/>
      <c r="AU13" s="35"/>
      <c r="AV13" s="33"/>
      <c r="AW13" s="33"/>
      <c r="AX13" s="33"/>
      <c r="AY13" s="42"/>
      <c r="AZ13" s="33"/>
      <c r="BA13" s="33"/>
      <c r="BB13" s="33"/>
      <c r="BC13" s="34"/>
      <c r="BD13" s="36">
        <f>IF(BC13="","",DATEDIF(BC13,'チーム情報(様式A-4)'!$G$2,"Y"))</f>
      </c>
      <c r="BE13" s="386"/>
      <c r="BF13" s="386"/>
      <c r="BG13" s="386"/>
      <c r="BH13" s="386"/>
      <c r="BI13" s="387"/>
      <c r="BJ13" s="388"/>
      <c r="BK13" s="386"/>
      <c r="BL13" s="387"/>
      <c r="BM13" s="389"/>
      <c r="BN13" s="388"/>
      <c r="BO13" s="386"/>
      <c r="BP13" s="386"/>
      <c r="BQ13" s="389"/>
      <c r="BR13" s="390"/>
      <c r="BS13" s="386"/>
      <c r="BT13" s="386"/>
      <c r="BU13" s="386"/>
      <c r="BV13" s="87">
        <f t="shared" si="22"/>
        <v>0</v>
      </c>
      <c r="BW13" s="71">
        <f t="shared" si="9"/>
        <v>0</v>
      </c>
      <c r="BX13" s="71">
        <f t="shared" si="10"/>
        <v>0</v>
      </c>
    </row>
    <row r="14" spans="1:76" ht="53.25" customHeight="1">
      <c r="A14" s="36">
        <f>IF('※触らないで下さい'!$A$6="","",'※触らないで下さい'!$A$6)</f>
      </c>
      <c r="B14" s="197"/>
      <c r="C14" s="70">
        <f t="shared" si="0"/>
      </c>
      <c r="D14" s="70">
        <f t="shared" si="1"/>
      </c>
      <c r="E14" s="87">
        <f>'※触らないで下さい'!$B$6</f>
        <v>0</v>
      </c>
      <c r="F14" s="87">
        <f>'※触らないで下さい'!$C$6</f>
        <v>0</v>
      </c>
      <c r="G14" s="36" t="str">
        <f t="shared" si="21"/>
        <v>女</v>
      </c>
      <c r="H14" s="203" t="str">
        <f t="shared" si="11"/>
        <v>1900/01/00</v>
      </c>
      <c r="I14" s="36"/>
      <c r="J14" s="36">
        <f t="shared" si="12"/>
      </c>
      <c r="K14" s="36"/>
      <c r="L14" s="36"/>
      <c r="M14" s="69">
        <f t="shared" si="13"/>
      </c>
      <c r="N14" s="36">
        <f>'※触らないで下さい'!$D$6</f>
        <v>0</v>
      </c>
      <c r="O14" s="36">
        <f>'※触らないで下さい'!$E$6</f>
        <v>0</v>
      </c>
      <c r="P14" s="36"/>
      <c r="Q14" s="36"/>
      <c r="R14" s="36">
        <v>1</v>
      </c>
      <c r="S14" s="36">
        <f t="shared" si="2"/>
      </c>
      <c r="T14" s="36">
        <f t="shared" si="14"/>
      </c>
      <c r="U14" s="36">
        <f t="shared" si="3"/>
      </c>
      <c r="V14" s="36">
        <f t="shared" si="15"/>
      </c>
      <c r="W14" s="36">
        <f t="shared" si="4"/>
      </c>
      <c r="X14" s="36">
        <f t="shared" si="16"/>
      </c>
      <c r="Y14" s="36">
        <f t="shared" si="5"/>
      </c>
      <c r="Z14" s="36">
        <f t="shared" si="17"/>
      </c>
      <c r="AA14" s="36">
        <f t="shared" si="6"/>
      </c>
      <c r="AB14" s="36">
        <f t="shared" si="18"/>
      </c>
      <c r="AC14" s="36">
        <f t="shared" si="7"/>
      </c>
      <c r="AD14" s="36">
        <f t="shared" si="19"/>
      </c>
      <c r="AE14" s="36">
        <f t="shared" si="8"/>
      </c>
      <c r="AF14" s="36">
        <f t="shared" si="20"/>
      </c>
      <c r="AG14" s="36"/>
      <c r="AH14" s="36"/>
      <c r="AI14" s="36"/>
      <c r="AJ14" s="36"/>
      <c r="AK14" s="36"/>
      <c r="AL14" s="36"/>
      <c r="AM14" s="36"/>
      <c r="AN14" s="69" t="s">
        <v>146</v>
      </c>
      <c r="AO14" s="250"/>
      <c r="AP14" s="251"/>
      <c r="AQ14" s="250"/>
      <c r="AR14" s="251"/>
      <c r="AS14" s="36" t="s">
        <v>28</v>
      </c>
      <c r="AT14" s="255"/>
      <c r="AU14" s="35"/>
      <c r="AV14" s="33"/>
      <c r="AW14" s="33"/>
      <c r="AX14" s="33"/>
      <c r="AY14" s="42"/>
      <c r="AZ14" s="33"/>
      <c r="BA14" s="33"/>
      <c r="BB14" s="33"/>
      <c r="BC14" s="34"/>
      <c r="BD14" s="36">
        <f>IF(BC14="","",DATEDIF(BC14,'チーム情報(様式A-4)'!$G$2,"Y"))</f>
      </c>
      <c r="BE14" s="386"/>
      <c r="BF14" s="386"/>
      <c r="BG14" s="386"/>
      <c r="BH14" s="386"/>
      <c r="BI14" s="387"/>
      <c r="BJ14" s="388"/>
      <c r="BK14" s="386"/>
      <c r="BL14" s="387"/>
      <c r="BM14" s="389"/>
      <c r="BN14" s="388"/>
      <c r="BO14" s="386"/>
      <c r="BP14" s="386"/>
      <c r="BQ14" s="389"/>
      <c r="BR14" s="390"/>
      <c r="BS14" s="386"/>
      <c r="BT14" s="386"/>
      <c r="BU14" s="386"/>
      <c r="BV14" s="87">
        <f t="shared" si="22"/>
        <v>0</v>
      </c>
      <c r="BW14" s="71">
        <f t="shared" si="9"/>
        <v>0</v>
      </c>
      <c r="BX14" s="71">
        <f t="shared" si="10"/>
        <v>0</v>
      </c>
    </row>
    <row r="15" spans="1:76" ht="53.25" customHeight="1">
      <c r="A15" s="36">
        <f>IF('※触らないで下さい'!$A$6="","",'※触らないで下さい'!$A$6)</f>
      </c>
      <c r="B15" s="197"/>
      <c r="C15" s="70">
        <f t="shared" si="0"/>
      </c>
      <c r="D15" s="70">
        <f t="shared" si="1"/>
      </c>
      <c r="E15" s="87">
        <f>'※触らないで下さい'!$B$6</f>
        <v>0</v>
      </c>
      <c r="F15" s="87">
        <f>'※触らないで下さい'!$C$6</f>
        <v>0</v>
      </c>
      <c r="G15" s="36" t="str">
        <f t="shared" si="21"/>
        <v>女</v>
      </c>
      <c r="H15" s="203" t="str">
        <f t="shared" si="11"/>
        <v>1900/01/00</v>
      </c>
      <c r="I15" s="36"/>
      <c r="J15" s="36">
        <f t="shared" si="12"/>
      </c>
      <c r="K15" s="36"/>
      <c r="L15" s="36"/>
      <c r="M15" s="69">
        <f t="shared" si="13"/>
      </c>
      <c r="N15" s="36">
        <f>'※触らないで下さい'!$D$6</f>
        <v>0</v>
      </c>
      <c r="O15" s="36">
        <f>'※触らないで下さい'!$E$6</f>
        <v>0</v>
      </c>
      <c r="P15" s="36"/>
      <c r="Q15" s="36"/>
      <c r="R15" s="36">
        <v>1</v>
      </c>
      <c r="S15" s="36">
        <f t="shared" si="2"/>
      </c>
      <c r="T15" s="36">
        <f t="shared" si="14"/>
      </c>
      <c r="U15" s="36">
        <f t="shared" si="3"/>
      </c>
      <c r="V15" s="36">
        <f t="shared" si="15"/>
      </c>
      <c r="W15" s="36">
        <f t="shared" si="4"/>
      </c>
      <c r="X15" s="36">
        <f t="shared" si="16"/>
      </c>
      <c r="Y15" s="36">
        <f t="shared" si="5"/>
      </c>
      <c r="Z15" s="36">
        <f t="shared" si="17"/>
      </c>
      <c r="AA15" s="36">
        <f t="shared" si="6"/>
      </c>
      <c r="AB15" s="36">
        <f t="shared" si="18"/>
      </c>
      <c r="AC15" s="36">
        <f t="shared" si="7"/>
      </c>
      <c r="AD15" s="36">
        <f t="shared" si="19"/>
      </c>
      <c r="AE15" s="36">
        <f t="shared" si="8"/>
      </c>
      <c r="AF15" s="36">
        <f t="shared" si="20"/>
      </c>
      <c r="AG15" s="36"/>
      <c r="AH15" s="36"/>
      <c r="AI15" s="36"/>
      <c r="AJ15" s="36"/>
      <c r="AK15" s="36"/>
      <c r="AL15" s="36"/>
      <c r="AM15" s="36"/>
      <c r="AN15" s="69" t="s">
        <v>147</v>
      </c>
      <c r="AO15" s="250"/>
      <c r="AP15" s="251"/>
      <c r="AQ15" s="250"/>
      <c r="AR15" s="251"/>
      <c r="AS15" s="36" t="s">
        <v>28</v>
      </c>
      <c r="AT15" s="255"/>
      <c r="AU15" s="35"/>
      <c r="AV15" s="33"/>
      <c r="AW15" s="33"/>
      <c r="AX15" s="33"/>
      <c r="AY15" s="42"/>
      <c r="AZ15" s="33"/>
      <c r="BA15" s="33"/>
      <c r="BB15" s="33"/>
      <c r="BC15" s="34"/>
      <c r="BD15" s="36">
        <f>IF(BC15="","",DATEDIF(BC15,'チーム情報(様式A-4)'!$G$2,"Y"))</f>
      </c>
      <c r="BE15" s="386"/>
      <c r="BF15" s="386"/>
      <c r="BG15" s="386"/>
      <c r="BH15" s="386"/>
      <c r="BI15" s="387"/>
      <c r="BJ15" s="388"/>
      <c r="BK15" s="386"/>
      <c r="BL15" s="387"/>
      <c r="BM15" s="389"/>
      <c r="BN15" s="388"/>
      <c r="BO15" s="386"/>
      <c r="BP15" s="386"/>
      <c r="BQ15" s="389"/>
      <c r="BR15" s="390"/>
      <c r="BS15" s="386"/>
      <c r="BT15" s="386"/>
      <c r="BU15" s="386"/>
      <c r="BV15" s="87">
        <f t="shared" si="22"/>
        <v>0</v>
      </c>
      <c r="BW15" s="71">
        <f t="shared" si="9"/>
        <v>0</v>
      </c>
      <c r="BX15" s="71">
        <f t="shared" si="10"/>
        <v>0</v>
      </c>
    </row>
    <row r="16" spans="1:76" ht="53.25" customHeight="1">
      <c r="A16" s="36">
        <f>IF('※触らないで下さい'!$A$6="","",'※触らないで下さい'!$A$6)</f>
      </c>
      <c r="B16" s="197"/>
      <c r="C16" s="70">
        <f t="shared" si="0"/>
      </c>
      <c r="D16" s="70">
        <f t="shared" si="1"/>
      </c>
      <c r="E16" s="87">
        <f>'※触らないで下さい'!$B$6</f>
        <v>0</v>
      </c>
      <c r="F16" s="87">
        <f>'※触らないで下さい'!$C$6</f>
        <v>0</v>
      </c>
      <c r="G16" s="36" t="str">
        <f t="shared" si="21"/>
        <v>女</v>
      </c>
      <c r="H16" s="203" t="str">
        <f t="shared" si="11"/>
        <v>1900/01/00</v>
      </c>
      <c r="I16" s="36"/>
      <c r="J16" s="36">
        <f t="shared" si="12"/>
      </c>
      <c r="K16" s="36"/>
      <c r="L16" s="36"/>
      <c r="M16" s="69">
        <f t="shared" si="13"/>
      </c>
      <c r="N16" s="36">
        <f>'※触らないで下さい'!$D$6</f>
        <v>0</v>
      </c>
      <c r="O16" s="36">
        <f>'※触らないで下さい'!$E$6</f>
        <v>0</v>
      </c>
      <c r="P16" s="36"/>
      <c r="Q16" s="36"/>
      <c r="R16" s="36">
        <v>1</v>
      </c>
      <c r="S16" s="36">
        <f t="shared" si="2"/>
      </c>
      <c r="T16" s="36">
        <f t="shared" si="14"/>
      </c>
      <c r="U16" s="36">
        <f t="shared" si="3"/>
      </c>
      <c r="V16" s="36">
        <f t="shared" si="15"/>
      </c>
      <c r="W16" s="36">
        <f t="shared" si="4"/>
      </c>
      <c r="X16" s="36">
        <f t="shared" si="16"/>
      </c>
      <c r="Y16" s="36">
        <f t="shared" si="5"/>
      </c>
      <c r="Z16" s="36">
        <f t="shared" si="17"/>
      </c>
      <c r="AA16" s="36">
        <f t="shared" si="6"/>
      </c>
      <c r="AB16" s="36">
        <f t="shared" si="18"/>
      </c>
      <c r="AC16" s="36">
        <f t="shared" si="7"/>
      </c>
      <c r="AD16" s="36">
        <f t="shared" si="19"/>
      </c>
      <c r="AE16" s="36">
        <f t="shared" si="8"/>
      </c>
      <c r="AF16" s="36">
        <f t="shared" si="20"/>
      </c>
      <c r="AG16" s="36"/>
      <c r="AH16" s="36"/>
      <c r="AI16" s="36"/>
      <c r="AJ16" s="36"/>
      <c r="AK16" s="36"/>
      <c r="AL16" s="36"/>
      <c r="AM16" s="36"/>
      <c r="AN16" s="69" t="s">
        <v>148</v>
      </c>
      <c r="AO16" s="250"/>
      <c r="AP16" s="251"/>
      <c r="AQ16" s="250"/>
      <c r="AR16" s="251"/>
      <c r="AS16" s="36" t="s">
        <v>28</v>
      </c>
      <c r="AT16" s="255"/>
      <c r="AU16" s="35"/>
      <c r="AV16" s="33"/>
      <c r="AW16" s="33"/>
      <c r="AX16" s="33"/>
      <c r="AY16" s="42"/>
      <c r="AZ16" s="33"/>
      <c r="BA16" s="33"/>
      <c r="BB16" s="33"/>
      <c r="BC16" s="34"/>
      <c r="BD16" s="36">
        <f>IF(BC16="","",DATEDIF(BC16,'チーム情報(様式A-4)'!$G$2,"Y"))</f>
      </c>
      <c r="BE16" s="386"/>
      <c r="BF16" s="386"/>
      <c r="BG16" s="386"/>
      <c r="BH16" s="386"/>
      <c r="BI16" s="387"/>
      <c r="BJ16" s="388"/>
      <c r="BK16" s="386"/>
      <c r="BL16" s="387"/>
      <c r="BM16" s="389"/>
      <c r="BN16" s="388"/>
      <c r="BO16" s="386"/>
      <c r="BP16" s="386"/>
      <c r="BQ16" s="389"/>
      <c r="BR16" s="390"/>
      <c r="BS16" s="386"/>
      <c r="BT16" s="386"/>
      <c r="BU16" s="386"/>
      <c r="BV16" s="87">
        <f t="shared" si="22"/>
        <v>0</v>
      </c>
      <c r="BW16" s="71">
        <f t="shared" si="9"/>
        <v>0</v>
      </c>
      <c r="BX16" s="71">
        <f t="shared" si="10"/>
        <v>0</v>
      </c>
    </row>
    <row r="17" spans="1:76" ht="53.25" customHeight="1">
      <c r="A17" s="36">
        <f>IF('※触らないで下さい'!$A$6="","",'※触らないで下さい'!$A$6)</f>
      </c>
      <c r="B17" s="197"/>
      <c r="C17" s="70">
        <f t="shared" si="0"/>
      </c>
      <c r="D17" s="70">
        <f t="shared" si="1"/>
      </c>
      <c r="E17" s="87">
        <f>'※触らないで下さい'!$B$6</f>
        <v>0</v>
      </c>
      <c r="F17" s="87">
        <f>'※触らないで下さい'!$C$6</f>
        <v>0</v>
      </c>
      <c r="G17" s="36" t="str">
        <f t="shared" si="21"/>
        <v>女</v>
      </c>
      <c r="H17" s="203" t="str">
        <f t="shared" si="11"/>
        <v>1900/01/00</v>
      </c>
      <c r="I17" s="36"/>
      <c r="J17" s="36">
        <f t="shared" si="12"/>
      </c>
      <c r="K17" s="36"/>
      <c r="L17" s="36"/>
      <c r="M17" s="69">
        <f t="shared" si="13"/>
      </c>
      <c r="N17" s="36">
        <f>'※触らないで下さい'!$D$6</f>
        <v>0</v>
      </c>
      <c r="O17" s="36">
        <f>'※触らないで下さい'!$E$6</f>
        <v>0</v>
      </c>
      <c r="P17" s="36"/>
      <c r="Q17" s="36"/>
      <c r="R17" s="36">
        <v>1</v>
      </c>
      <c r="S17" s="36">
        <f t="shared" si="2"/>
      </c>
      <c r="T17" s="36">
        <f t="shared" si="14"/>
      </c>
      <c r="U17" s="36">
        <f t="shared" si="3"/>
      </c>
      <c r="V17" s="36">
        <f t="shared" si="15"/>
      </c>
      <c r="W17" s="36">
        <f t="shared" si="4"/>
      </c>
      <c r="X17" s="36">
        <f t="shared" si="16"/>
      </c>
      <c r="Y17" s="36">
        <f t="shared" si="5"/>
      </c>
      <c r="Z17" s="36">
        <f t="shared" si="17"/>
      </c>
      <c r="AA17" s="36">
        <f t="shared" si="6"/>
      </c>
      <c r="AB17" s="36">
        <f t="shared" si="18"/>
      </c>
      <c r="AC17" s="36">
        <f t="shared" si="7"/>
      </c>
      <c r="AD17" s="36">
        <f t="shared" si="19"/>
      </c>
      <c r="AE17" s="36">
        <f t="shared" si="8"/>
      </c>
      <c r="AF17" s="36">
        <f t="shared" si="20"/>
      </c>
      <c r="AG17" s="36"/>
      <c r="AH17" s="36"/>
      <c r="AI17" s="36"/>
      <c r="AJ17" s="36"/>
      <c r="AK17" s="36"/>
      <c r="AL17" s="36"/>
      <c r="AM17" s="36"/>
      <c r="AN17" s="69" t="s">
        <v>149</v>
      </c>
      <c r="AO17" s="250"/>
      <c r="AP17" s="251"/>
      <c r="AQ17" s="250"/>
      <c r="AR17" s="251"/>
      <c r="AS17" s="36" t="s">
        <v>28</v>
      </c>
      <c r="AT17" s="255"/>
      <c r="AU17" s="35"/>
      <c r="AV17" s="33"/>
      <c r="AW17" s="33"/>
      <c r="AX17" s="33"/>
      <c r="AY17" s="42"/>
      <c r="AZ17" s="33"/>
      <c r="BA17" s="33"/>
      <c r="BB17" s="33"/>
      <c r="BC17" s="34"/>
      <c r="BD17" s="36">
        <f>IF(BC17="","",DATEDIF(BC17,'チーム情報(様式A-4)'!$G$2,"Y"))</f>
      </c>
      <c r="BE17" s="386"/>
      <c r="BF17" s="386"/>
      <c r="BG17" s="386"/>
      <c r="BH17" s="386"/>
      <c r="BI17" s="387"/>
      <c r="BJ17" s="388"/>
      <c r="BK17" s="386"/>
      <c r="BL17" s="387"/>
      <c r="BM17" s="389"/>
      <c r="BN17" s="388"/>
      <c r="BO17" s="386"/>
      <c r="BP17" s="386"/>
      <c r="BQ17" s="389"/>
      <c r="BR17" s="390"/>
      <c r="BS17" s="386"/>
      <c r="BT17" s="386"/>
      <c r="BU17" s="386"/>
      <c r="BV17" s="87">
        <f t="shared" si="22"/>
        <v>0</v>
      </c>
      <c r="BW17" s="71">
        <f t="shared" si="9"/>
        <v>0</v>
      </c>
      <c r="BX17" s="71">
        <f t="shared" si="10"/>
        <v>0</v>
      </c>
    </row>
    <row r="18" spans="1:76" ht="53.25" customHeight="1">
      <c r="A18" s="36">
        <f>IF('※触らないで下さい'!$A$6="","",'※触らないで下さい'!$A$6)</f>
      </c>
      <c r="B18" s="197"/>
      <c r="C18" s="70">
        <f t="shared" si="0"/>
      </c>
      <c r="D18" s="70">
        <f t="shared" si="1"/>
      </c>
      <c r="E18" s="87">
        <f>'※触らないで下さい'!$B$6</f>
        <v>0</v>
      </c>
      <c r="F18" s="87">
        <f>'※触らないで下さい'!$C$6</f>
        <v>0</v>
      </c>
      <c r="G18" s="36" t="str">
        <f t="shared" si="21"/>
        <v>女</v>
      </c>
      <c r="H18" s="203" t="str">
        <f t="shared" si="11"/>
        <v>1900/01/00</v>
      </c>
      <c r="I18" s="36"/>
      <c r="J18" s="36">
        <f t="shared" si="12"/>
      </c>
      <c r="K18" s="36"/>
      <c r="L18" s="36"/>
      <c r="M18" s="69">
        <f t="shared" si="13"/>
      </c>
      <c r="N18" s="36">
        <f>'※触らないで下さい'!$D$6</f>
        <v>0</v>
      </c>
      <c r="O18" s="36">
        <f>'※触らないで下さい'!$E$6</f>
        <v>0</v>
      </c>
      <c r="P18" s="36"/>
      <c r="Q18" s="36"/>
      <c r="R18" s="36">
        <v>1</v>
      </c>
      <c r="S18" s="36">
        <f t="shared" si="2"/>
      </c>
      <c r="T18" s="36">
        <f t="shared" si="14"/>
      </c>
      <c r="U18" s="36">
        <f t="shared" si="3"/>
      </c>
      <c r="V18" s="36">
        <f t="shared" si="15"/>
      </c>
      <c r="W18" s="36">
        <f t="shared" si="4"/>
      </c>
      <c r="X18" s="36">
        <f t="shared" si="16"/>
      </c>
      <c r="Y18" s="36">
        <f t="shared" si="5"/>
      </c>
      <c r="Z18" s="36">
        <f t="shared" si="17"/>
      </c>
      <c r="AA18" s="36">
        <f t="shared" si="6"/>
      </c>
      <c r="AB18" s="36">
        <f t="shared" si="18"/>
      </c>
      <c r="AC18" s="36">
        <f t="shared" si="7"/>
      </c>
      <c r="AD18" s="36">
        <f t="shared" si="19"/>
      </c>
      <c r="AE18" s="36">
        <f t="shared" si="8"/>
      </c>
      <c r="AF18" s="36">
        <f t="shared" si="20"/>
      </c>
      <c r="AG18" s="36"/>
      <c r="AH18" s="36"/>
      <c r="AI18" s="36"/>
      <c r="AJ18" s="36"/>
      <c r="AK18" s="36"/>
      <c r="AL18" s="36"/>
      <c r="AM18" s="36"/>
      <c r="AN18" s="69" t="s">
        <v>150</v>
      </c>
      <c r="AO18" s="250"/>
      <c r="AP18" s="251"/>
      <c r="AQ18" s="250"/>
      <c r="AR18" s="251"/>
      <c r="AS18" s="36" t="s">
        <v>28</v>
      </c>
      <c r="AT18" s="255"/>
      <c r="AU18" s="35"/>
      <c r="AV18" s="33"/>
      <c r="AW18" s="33"/>
      <c r="AX18" s="33"/>
      <c r="AY18" s="42"/>
      <c r="AZ18" s="33"/>
      <c r="BA18" s="33"/>
      <c r="BB18" s="33"/>
      <c r="BC18" s="34"/>
      <c r="BD18" s="36">
        <f>IF(BC18="","",DATEDIF(BC18,'チーム情報(様式A-4)'!$G$2,"Y"))</f>
      </c>
      <c r="BE18" s="386"/>
      <c r="BF18" s="386"/>
      <c r="BG18" s="386"/>
      <c r="BH18" s="386"/>
      <c r="BI18" s="387"/>
      <c r="BJ18" s="388"/>
      <c r="BK18" s="386"/>
      <c r="BL18" s="387"/>
      <c r="BM18" s="389"/>
      <c r="BN18" s="388"/>
      <c r="BO18" s="386"/>
      <c r="BP18" s="386"/>
      <c r="BQ18" s="389"/>
      <c r="BR18" s="390"/>
      <c r="BS18" s="386"/>
      <c r="BT18" s="386"/>
      <c r="BU18" s="386"/>
      <c r="BV18" s="87">
        <f t="shared" si="22"/>
        <v>0</v>
      </c>
      <c r="BW18" s="71">
        <f t="shared" si="9"/>
        <v>0</v>
      </c>
      <c r="BX18" s="71">
        <f t="shared" si="10"/>
        <v>0</v>
      </c>
    </row>
    <row r="19" spans="1:76" ht="53.25" customHeight="1">
      <c r="A19" s="36">
        <f>IF('※触らないで下さい'!$A$6="","",'※触らないで下さい'!$A$6)</f>
      </c>
      <c r="B19" s="197"/>
      <c r="C19" s="70">
        <f t="shared" si="0"/>
      </c>
      <c r="D19" s="70">
        <f t="shared" si="1"/>
      </c>
      <c r="E19" s="87">
        <f>'※触らないで下さい'!$B$6</f>
        <v>0</v>
      </c>
      <c r="F19" s="87">
        <f>'※触らないで下さい'!$C$6</f>
        <v>0</v>
      </c>
      <c r="G19" s="36" t="str">
        <f t="shared" si="21"/>
        <v>女</v>
      </c>
      <c r="H19" s="203" t="str">
        <f t="shared" si="11"/>
        <v>1900/01/00</v>
      </c>
      <c r="I19" s="36"/>
      <c r="J19" s="36">
        <f t="shared" si="12"/>
      </c>
      <c r="K19" s="36"/>
      <c r="L19" s="36"/>
      <c r="M19" s="69">
        <f t="shared" si="13"/>
      </c>
      <c r="N19" s="36">
        <f>'※触らないで下さい'!$D$6</f>
        <v>0</v>
      </c>
      <c r="O19" s="36">
        <f>'※触らないで下さい'!$E$6</f>
        <v>0</v>
      </c>
      <c r="P19" s="36"/>
      <c r="Q19" s="36"/>
      <c r="R19" s="36">
        <v>1</v>
      </c>
      <c r="S19" s="36">
        <f t="shared" si="2"/>
      </c>
      <c r="T19" s="36">
        <f t="shared" si="14"/>
      </c>
      <c r="U19" s="36">
        <f t="shared" si="3"/>
      </c>
      <c r="V19" s="36">
        <f t="shared" si="15"/>
      </c>
      <c r="W19" s="36">
        <f t="shared" si="4"/>
      </c>
      <c r="X19" s="36">
        <f t="shared" si="16"/>
      </c>
      <c r="Y19" s="36">
        <f t="shared" si="5"/>
      </c>
      <c r="Z19" s="36">
        <f t="shared" si="17"/>
      </c>
      <c r="AA19" s="36">
        <f t="shared" si="6"/>
      </c>
      <c r="AB19" s="36">
        <f t="shared" si="18"/>
      </c>
      <c r="AC19" s="36">
        <f t="shared" si="7"/>
      </c>
      <c r="AD19" s="36">
        <f t="shared" si="19"/>
      </c>
      <c r="AE19" s="36">
        <f t="shared" si="8"/>
      </c>
      <c r="AF19" s="36">
        <f t="shared" si="20"/>
      </c>
      <c r="AG19" s="36"/>
      <c r="AH19" s="36"/>
      <c r="AI19" s="36"/>
      <c r="AJ19" s="36"/>
      <c r="AK19" s="36"/>
      <c r="AL19" s="36"/>
      <c r="AM19" s="36"/>
      <c r="AN19" s="69" t="s">
        <v>151</v>
      </c>
      <c r="AO19" s="250"/>
      <c r="AP19" s="251"/>
      <c r="AQ19" s="250"/>
      <c r="AR19" s="251"/>
      <c r="AS19" s="36" t="s">
        <v>28</v>
      </c>
      <c r="AT19" s="255"/>
      <c r="AU19" s="35"/>
      <c r="AV19" s="33"/>
      <c r="AW19" s="33"/>
      <c r="AX19" s="33"/>
      <c r="AY19" s="42"/>
      <c r="AZ19" s="33"/>
      <c r="BA19" s="33"/>
      <c r="BB19" s="33"/>
      <c r="BC19" s="34"/>
      <c r="BD19" s="36">
        <f>IF(BC19="","",DATEDIF(BC19,'チーム情報(様式A-4)'!$G$2,"Y"))</f>
      </c>
      <c r="BE19" s="386"/>
      <c r="BF19" s="386"/>
      <c r="BG19" s="386"/>
      <c r="BH19" s="386"/>
      <c r="BI19" s="387"/>
      <c r="BJ19" s="388"/>
      <c r="BK19" s="386"/>
      <c r="BL19" s="387"/>
      <c r="BM19" s="389"/>
      <c r="BN19" s="388"/>
      <c r="BO19" s="386"/>
      <c r="BP19" s="386"/>
      <c r="BQ19" s="389"/>
      <c r="BR19" s="390"/>
      <c r="BS19" s="386"/>
      <c r="BT19" s="386"/>
      <c r="BU19" s="386"/>
      <c r="BV19" s="87">
        <f t="shared" si="22"/>
        <v>0</v>
      </c>
      <c r="BW19" s="71">
        <f t="shared" si="9"/>
        <v>0</v>
      </c>
      <c r="BX19" s="71">
        <f t="shared" si="10"/>
        <v>0</v>
      </c>
    </row>
    <row r="20" spans="1:76" ht="53.25" customHeight="1">
      <c r="A20" s="36">
        <f>IF('※触らないで下さい'!$A$6="","",'※触らないで下さい'!$A$6)</f>
      </c>
      <c r="B20" s="197"/>
      <c r="C20" s="70">
        <f t="shared" si="0"/>
      </c>
      <c r="D20" s="70">
        <f t="shared" si="1"/>
      </c>
      <c r="E20" s="87">
        <f>'※触らないで下さい'!$B$6</f>
        <v>0</v>
      </c>
      <c r="F20" s="87">
        <f>'※触らないで下さい'!$C$6</f>
        <v>0</v>
      </c>
      <c r="G20" s="36" t="str">
        <f t="shared" si="21"/>
        <v>女</v>
      </c>
      <c r="H20" s="203" t="str">
        <f t="shared" si="11"/>
        <v>1900/01/00</v>
      </c>
      <c r="I20" s="36"/>
      <c r="J20" s="36">
        <f t="shared" si="12"/>
      </c>
      <c r="K20" s="36"/>
      <c r="L20" s="36"/>
      <c r="M20" s="69">
        <f t="shared" si="13"/>
      </c>
      <c r="N20" s="36">
        <f>'※触らないで下さい'!$D$6</f>
        <v>0</v>
      </c>
      <c r="O20" s="36">
        <f>'※触らないで下さい'!$E$6</f>
        <v>0</v>
      </c>
      <c r="P20" s="36"/>
      <c r="Q20" s="36"/>
      <c r="R20" s="36">
        <v>1</v>
      </c>
      <c r="S20" s="36">
        <f t="shared" si="2"/>
      </c>
      <c r="T20" s="36">
        <f t="shared" si="14"/>
      </c>
      <c r="U20" s="36">
        <f t="shared" si="3"/>
      </c>
      <c r="V20" s="36">
        <f t="shared" si="15"/>
      </c>
      <c r="W20" s="36">
        <f t="shared" si="4"/>
      </c>
      <c r="X20" s="36">
        <f t="shared" si="16"/>
      </c>
      <c r="Y20" s="36">
        <f t="shared" si="5"/>
      </c>
      <c r="Z20" s="36">
        <f t="shared" si="17"/>
      </c>
      <c r="AA20" s="36">
        <f t="shared" si="6"/>
      </c>
      <c r="AB20" s="36">
        <f t="shared" si="18"/>
      </c>
      <c r="AC20" s="36">
        <f t="shared" si="7"/>
      </c>
      <c r="AD20" s="36">
        <f t="shared" si="19"/>
      </c>
      <c r="AE20" s="36">
        <f t="shared" si="8"/>
      </c>
      <c r="AF20" s="36">
        <f t="shared" si="20"/>
      </c>
      <c r="AG20" s="36"/>
      <c r="AH20" s="36"/>
      <c r="AI20" s="36"/>
      <c r="AJ20" s="36"/>
      <c r="AK20" s="36"/>
      <c r="AL20" s="36"/>
      <c r="AM20" s="36"/>
      <c r="AN20" s="69" t="s">
        <v>152</v>
      </c>
      <c r="AO20" s="250"/>
      <c r="AP20" s="251"/>
      <c r="AQ20" s="250"/>
      <c r="AR20" s="251"/>
      <c r="AS20" s="36" t="s">
        <v>28</v>
      </c>
      <c r="AT20" s="255"/>
      <c r="AU20" s="35"/>
      <c r="AV20" s="33"/>
      <c r="AW20" s="33"/>
      <c r="AX20" s="33"/>
      <c r="AY20" s="42"/>
      <c r="AZ20" s="33"/>
      <c r="BA20" s="33"/>
      <c r="BB20" s="33"/>
      <c r="BC20" s="34"/>
      <c r="BD20" s="36">
        <f>IF(BC20="","",DATEDIF(BC20,'チーム情報(様式A-4)'!$G$2,"Y"))</f>
      </c>
      <c r="BE20" s="386"/>
      <c r="BF20" s="386"/>
      <c r="BG20" s="386"/>
      <c r="BH20" s="386"/>
      <c r="BI20" s="387"/>
      <c r="BJ20" s="388"/>
      <c r="BK20" s="386"/>
      <c r="BL20" s="387"/>
      <c r="BM20" s="389"/>
      <c r="BN20" s="388"/>
      <c r="BO20" s="386"/>
      <c r="BP20" s="386"/>
      <c r="BQ20" s="389"/>
      <c r="BR20" s="390"/>
      <c r="BS20" s="386"/>
      <c r="BT20" s="386"/>
      <c r="BU20" s="386"/>
      <c r="BV20" s="87">
        <f t="shared" si="22"/>
        <v>0</v>
      </c>
      <c r="BW20" s="71">
        <f t="shared" si="9"/>
        <v>0</v>
      </c>
      <c r="BX20" s="71">
        <f t="shared" si="10"/>
        <v>0</v>
      </c>
    </row>
    <row r="21" spans="1:76" ht="53.25" customHeight="1">
      <c r="A21" s="36">
        <f>IF('※触らないで下さい'!$A$6="","",'※触らないで下さい'!$A$6)</f>
      </c>
      <c r="B21" s="197"/>
      <c r="C21" s="70">
        <f t="shared" si="0"/>
      </c>
      <c r="D21" s="70">
        <f t="shared" si="1"/>
      </c>
      <c r="E21" s="87">
        <f>'※触らないで下さい'!$B$6</f>
        <v>0</v>
      </c>
      <c r="F21" s="87">
        <f>'※触らないで下さい'!$C$6</f>
        <v>0</v>
      </c>
      <c r="G21" s="36" t="str">
        <f t="shared" si="21"/>
        <v>女</v>
      </c>
      <c r="H21" s="203" t="str">
        <f t="shared" si="11"/>
        <v>1900/01/00</v>
      </c>
      <c r="I21" s="36"/>
      <c r="J21" s="36">
        <f t="shared" si="12"/>
      </c>
      <c r="K21" s="36"/>
      <c r="L21" s="36"/>
      <c r="M21" s="69">
        <f t="shared" si="13"/>
      </c>
      <c r="N21" s="36">
        <f>'※触らないで下さい'!$D$6</f>
        <v>0</v>
      </c>
      <c r="O21" s="36">
        <f>'※触らないで下さい'!$E$6</f>
        <v>0</v>
      </c>
      <c r="P21" s="36"/>
      <c r="Q21" s="36"/>
      <c r="R21" s="36">
        <v>1</v>
      </c>
      <c r="S21" s="36">
        <f t="shared" si="2"/>
      </c>
      <c r="T21" s="36">
        <f t="shared" si="14"/>
      </c>
      <c r="U21" s="36">
        <f t="shared" si="3"/>
      </c>
      <c r="V21" s="36">
        <f t="shared" si="15"/>
      </c>
      <c r="W21" s="36">
        <f t="shared" si="4"/>
      </c>
      <c r="X21" s="36">
        <f t="shared" si="16"/>
      </c>
      <c r="Y21" s="36">
        <f t="shared" si="5"/>
      </c>
      <c r="Z21" s="36">
        <f t="shared" si="17"/>
      </c>
      <c r="AA21" s="36">
        <f t="shared" si="6"/>
      </c>
      <c r="AB21" s="36">
        <f t="shared" si="18"/>
      </c>
      <c r="AC21" s="36">
        <f t="shared" si="7"/>
      </c>
      <c r="AD21" s="36">
        <f t="shared" si="19"/>
      </c>
      <c r="AE21" s="36">
        <f t="shared" si="8"/>
      </c>
      <c r="AF21" s="36">
        <f t="shared" si="20"/>
      </c>
      <c r="AG21" s="36"/>
      <c r="AH21" s="36"/>
      <c r="AI21" s="36"/>
      <c r="AJ21" s="36"/>
      <c r="AK21" s="36"/>
      <c r="AL21" s="36"/>
      <c r="AM21" s="36"/>
      <c r="AN21" s="69" t="s">
        <v>153</v>
      </c>
      <c r="AO21" s="250"/>
      <c r="AP21" s="251"/>
      <c r="AQ21" s="250"/>
      <c r="AR21" s="251"/>
      <c r="AS21" s="36" t="s">
        <v>28</v>
      </c>
      <c r="AT21" s="255"/>
      <c r="AU21" s="35"/>
      <c r="AV21" s="33"/>
      <c r="AW21" s="33"/>
      <c r="AX21" s="33"/>
      <c r="AY21" s="42"/>
      <c r="AZ21" s="33"/>
      <c r="BA21" s="33"/>
      <c r="BB21" s="33"/>
      <c r="BC21" s="34"/>
      <c r="BD21" s="36">
        <f>IF(BC21="","",DATEDIF(BC21,'チーム情報(様式A-4)'!$G$2,"Y"))</f>
      </c>
      <c r="BE21" s="386"/>
      <c r="BF21" s="386"/>
      <c r="BG21" s="386"/>
      <c r="BH21" s="386"/>
      <c r="BI21" s="387"/>
      <c r="BJ21" s="388"/>
      <c r="BK21" s="386"/>
      <c r="BL21" s="387"/>
      <c r="BM21" s="389"/>
      <c r="BN21" s="388"/>
      <c r="BO21" s="386"/>
      <c r="BP21" s="386"/>
      <c r="BQ21" s="389"/>
      <c r="BR21" s="390"/>
      <c r="BS21" s="386"/>
      <c r="BT21" s="386"/>
      <c r="BU21" s="386"/>
      <c r="BV21" s="87">
        <f t="shared" si="22"/>
        <v>0</v>
      </c>
      <c r="BW21" s="71">
        <f t="shared" si="9"/>
        <v>0</v>
      </c>
      <c r="BX21" s="71">
        <f t="shared" si="10"/>
        <v>0</v>
      </c>
    </row>
    <row r="22" spans="1:76" ht="53.25" customHeight="1">
      <c r="A22" s="36">
        <f>IF('※触らないで下さい'!$A$6="","",'※触らないで下さい'!$A$6)</f>
      </c>
      <c r="B22" s="197"/>
      <c r="C22" s="70">
        <f t="shared" si="0"/>
      </c>
      <c r="D22" s="70">
        <f t="shared" si="1"/>
      </c>
      <c r="E22" s="87">
        <f>'※触らないで下さい'!$B$6</f>
        <v>0</v>
      </c>
      <c r="F22" s="87">
        <f>'※触らないで下さい'!$C$6</f>
        <v>0</v>
      </c>
      <c r="G22" s="36" t="str">
        <f t="shared" si="21"/>
        <v>女</v>
      </c>
      <c r="H22" s="203" t="str">
        <f t="shared" si="11"/>
        <v>1900/01/00</v>
      </c>
      <c r="I22" s="36"/>
      <c r="J22" s="36">
        <f t="shared" si="12"/>
      </c>
      <c r="K22" s="36"/>
      <c r="L22" s="36"/>
      <c r="M22" s="69">
        <f t="shared" si="13"/>
      </c>
      <c r="N22" s="36">
        <f>'※触らないで下さい'!$D$6</f>
        <v>0</v>
      </c>
      <c r="O22" s="36">
        <f>'※触らないで下さい'!$E$6</f>
        <v>0</v>
      </c>
      <c r="P22" s="36"/>
      <c r="Q22" s="36"/>
      <c r="R22" s="36">
        <v>1</v>
      </c>
      <c r="S22" s="36">
        <f t="shared" si="2"/>
      </c>
      <c r="T22" s="36">
        <f t="shared" si="14"/>
      </c>
      <c r="U22" s="36">
        <f t="shared" si="3"/>
      </c>
      <c r="V22" s="36">
        <f t="shared" si="15"/>
      </c>
      <c r="W22" s="36">
        <f t="shared" si="4"/>
      </c>
      <c r="X22" s="36">
        <f t="shared" si="16"/>
      </c>
      <c r="Y22" s="36">
        <f t="shared" si="5"/>
      </c>
      <c r="Z22" s="36">
        <f t="shared" si="17"/>
      </c>
      <c r="AA22" s="36">
        <f t="shared" si="6"/>
      </c>
      <c r="AB22" s="36">
        <f t="shared" si="18"/>
      </c>
      <c r="AC22" s="36">
        <f t="shared" si="7"/>
      </c>
      <c r="AD22" s="36">
        <f t="shared" si="19"/>
      </c>
      <c r="AE22" s="36">
        <f t="shared" si="8"/>
      </c>
      <c r="AF22" s="36">
        <f t="shared" si="20"/>
      </c>
      <c r="AG22" s="36"/>
      <c r="AH22" s="36"/>
      <c r="AI22" s="36"/>
      <c r="AJ22" s="36"/>
      <c r="AK22" s="36"/>
      <c r="AL22" s="36"/>
      <c r="AM22" s="36"/>
      <c r="AN22" s="69" t="s">
        <v>154</v>
      </c>
      <c r="AO22" s="250"/>
      <c r="AP22" s="251"/>
      <c r="AQ22" s="250"/>
      <c r="AR22" s="251"/>
      <c r="AS22" s="36" t="s">
        <v>28</v>
      </c>
      <c r="AT22" s="255"/>
      <c r="AU22" s="35"/>
      <c r="AV22" s="33"/>
      <c r="AW22" s="33"/>
      <c r="AX22" s="33"/>
      <c r="AY22" s="42"/>
      <c r="AZ22" s="33"/>
      <c r="BA22" s="33"/>
      <c r="BB22" s="33"/>
      <c r="BC22" s="34"/>
      <c r="BD22" s="36">
        <f>IF(BC22="","",DATEDIF(BC22,'チーム情報(様式A-4)'!$G$2,"Y"))</f>
      </c>
      <c r="BE22" s="386"/>
      <c r="BF22" s="386"/>
      <c r="BG22" s="386"/>
      <c r="BH22" s="386"/>
      <c r="BI22" s="387"/>
      <c r="BJ22" s="388"/>
      <c r="BK22" s="386"/>
      <c r="BL22" s="387"/>
      <c r="BM22" s="389"/>
      <c r="BN22" s="388"/>
      <c r="BO22" s="386"/>
      <c r="BP22" s="386"/>
      <c r="BQ22" s="389"/>
      <c r="BR22" s="390"/>
      <c r="BS22" s="386"/>
      <c r="BT22" s="386"/>
      <c r="BU22" s="386"/>
      <c r="BV22" s="87">
        <f t="shared" si="22"/>
        <v>0</v>
      </c>
      <c r="BW22" s="71">
        <f t="shared" si="9"/>
        <v>0</v>
      </c>
      <c r="BX22" s="71">
        <f t="shared" si="10"/>
        <v>0</v>
      </c>
    </row>
    <row r="23" spans="1:76" ht="53.25" customHeight="1">
      <c r="A23" s="36">
        <f>IF('※触らないで下さい'!$A$6="","",'※触らないで下さい'!$A$6)</f>
      </c>
      <c r="B23" s="197"/>
      <c r="C23" s="70">
        <f t="shared" si="0"/>
      </c>
      <c r="D23" s="70">
        <f t="shared" si="1"/>
      </c>
      <c r="E23" s="87">
        <f>'※触らないで下さい'!$B$6</f>
        <v>0</v>
      </c>
      <c r="F23" s="87">
        <f>'※触らないで下さい'!$C$6</f>
        <v>0</v>
      </c>
      <c r="G23" s="36" t="str">
        <f t="shared" si="21"/>
        <v>女</v>
      </c>
      <c r="H23" s="203" t="str">
        <f t="shared" si="11"/>
        <v>1900/01/00</v>
      </c>
      <c r="I23" s="36"/>
      <c r="J23" s="36">
        <f t="shared" si="12"/>
      </c>
      <c r="K23" s="36"/>
      <c r="L23" s="36"/>
      <c r="M23" s="69">
        <f t="shared" si="13"/>
      </c>
      <c r="N23" s="36">
        <f>'※触らないで下さい'!$D$6</f>
        <v>0</v>
      </c>
      <c r="O23" s="36">
        <f>'※触らないで下さい'!$E$6</f>
        <v>0</v>
      </c>
      <c r="P23" s="36"/>
      <c r="Q23" s="36"/>
      <c r="R23" s="36">
        <v>1</v>
      </c>
      <c r="S23" s="36">
        <f t="shared" si="2"/>
      </c>
      <c r="T23" s="36">
        <f t="shared" si="14"/>
      </c>
      <c r="U23" s="36">
        <f t="shared" si="3"/>
      </c>
      <c r="V23" s="36">
        <f t="shared" si="15"/>
      </c>
      <c r="W23" s="36">
        <f t="shared" si="4"/>
      </c>
      <c r="X23" s="36">
        <f t="shared" si="16"/>
      </c>
      <c r="Y23" s="36">
        <f t="shared" si="5"/>
      </c>
      <c r="Z23" s="36">
        <f t="shared" si="17"/>
      </c>
      <c r="AA23" s="36">
        <f t="shared" si="6"/>
      </c>
      <c r="AB23" s="36">
        <f t="shared" si="18"/>
      </c>
      <c r="AC23" s="36">
        <f t="shared" si="7"/>
      </c>
      <c r="AD23" s="36">
        <f t="shared" si="19"/>
      </c>
      <c r="AE23" s="36">
        <f t="shared" si="8"/>
      </c>
      <c r="AF23" s="36">
        <f t="shared" si="20"/>
      </c>
      <c r="AG23" s="36"/>
      <c r="AH23" s="36"/>
      <c r="AI23" s="36"/>
      <c r="AJ23" s="36"/>
      <c r="AK23" s="36"/>
      <c r="AL23" s="36"/>
      <c r="AM23" s="36"/>
      <c r="AN23" s="69" t="s">
        <v>155</v>
      </c>
      <c r="AO23" s="250"/>
      <c r="AP23" s="251"/>
      <c r="AQ23" s="250"/>
      <c r="AR23" s="251"/>
      <c r="AS23" s="36" t="s">
        <v>28</v>
      </c>
      <c r="AT23" s="255"/>
      <c r="AU23" s="35"/>
      <c r="AV23" s="33"/>
      <c r="AW23" s="33"/>
      <c r="AX23" s="33"/>
      <c r="AY23" s="42"/>
      <c r="AZ23" s="33"/>
      <c r="BA23" s="33"/>
      <c r="BB23" s="33"/>
      <c r="BC23" s="34"/>
      <c r="BD23" s="36">
        <f>IF(BC23="","",DATEDIF(BC23,'チーム情報(様式A-4)'!$G$2,"Y"))</f>
      </c>
      <c r="BE23" s="386"/>
      <c r="BF23" s="386"/>
      <c r="BG23" s="386"/>
      <c r="BH23" s="386"/>
      <c r="BI23" s="387"/>
      <c r="BJ23" s="388"/>
      <c r="BK23" s="386"/>
      <c r="BL23" s="387"/>
      <c r="BM23" s="389"/>
      <c r="BN23" s="388"/>
      <c r="BO23" s="386"/>
      <c r="BP23" s="386"/>
      <c r="BQ23" s="389"/>
      <c r="BR23" s="390"/>
      <c r="BS23" s="386"/>
      <c r="BT23" s="386"/>
      <c r="BU23" s="386"/>
      <c r="BV23" s="87">
        <f t="shared" si="22"/>
        <v>0</v>
      </c>
      <c r="BW23" s="71">
        <f t="shared" si="9"/>
        <v>0</v>
      </c>
      <c r="BX23" s="71">
        <f t="shared" si="10"/>
        <v>0</v>
      </c>
    </row>
    <row r="24" spans="1:76" ht="53.25" customHeight="1">
      <c r="A24" s="36">
        <f>IF('※触らないで下さい'!$A$6="","",'※触らないで下さい'!$A$6)</f>
      </c>
      <c r="B24" s="197"/>
      <c r="C24" s="70">
        <f t="shared" si="0"/>
      </c>
      <c r="D24" s="70">
        <f t="shared" si="1"/>
      </c>
      <c r="E24" s="87">
        <f>'※触らないで下さい'!$B$6</f>
        <v>0</v>
      </c>
      <c r="F24" s="87">
        <f>'※触らないで下さい'!$C$6</f>
        <v>0</v>
      </c>
      <c r="G24" s="36" t="str">
        <f t="shared" si="21"/>
        <v>女</v>
      </c>
      <c r="H24" s="203" t="str">
        <f t="shared" si="11"/>
        <v>1900/01/00</v>
      </c>
      <c r="I24" s="36"/>
      <c r="J24" s="36">
        <f t="shared" si="12"/>
      </c>
      <c r="K24" s="36"/>
      <c r="L24" s="36"/>
      <c r="M24" s="69">
        <f t="shared" si="13"/>
      </c>
      <c r="N24" s="36">
        <f>'※触らないで下さい'!$D$6</f>
        <v>0</v>
      </c>
      <c r="O24" s="36">
        <f>'※触らないで下さい'!$E$6</f>
        <v>0</v>
      </c>
      <c r="P24" s="36"/>
      <c r="Q24" s="36"/>
      <c r="R24" s="36">
        <v>1</v>
      </c>
      <c r="S24" s="36">
        <f t="shared" si="2"/>
      </c>
      <c r="T24" s="36">
        <f t="shared" si="14"/>
      </c>
      <c r="U24" s="36">
        <f t="shared" si="3"/>
      </c>
      <c r="V24" s="36">
        <f t="shared" si="15"/>
      </c>
      <c r="W24" s="36">
        <f t="shared" si="4"/>
      </c>
      <c r="X24" s="36">
        <f t="shared" si="16"/>
      </c>
      <c r="Y24" s="36">
        <f t="shared" si="5"/>
      </c>
      <c r="Z24" s="36">
        <f t="shared" si="17"/>
      </c>
      <c r="AA24" s="36">
        <f t="shared" si="6"/>
      </c>
      <c r="AB24" s="36">
        <f t="shared" si="18"/>
      </c>
      <c r="AC24" s="36">
        <f t="shared" si="7"/>
      </c>
      <c r="AD24" s="36">
        <f t="shared" si="19"/>
      </c>
      <c r="AE24" s="36">
        <f t="shared" si="8"/>
      </c>
      <c r="AF24" s="36">
        <f t="shared" si="20"/>
      </c>
      <c r="AG24" s="36"/>
      <c r="AH24" s="36"/>
      <c r="AI24" s="36"/>
      <c r="AJ24" s="36"/>
      <c r="AK24" s="36"/>
      <c r="AL24" s="36"/>
      <c r="AM24" s="36"/>
      <c r="AN24" s="69" t="s">
        <v>156</v>
      </c>
      <c r="AO24" s="250"/>
      <c r="AP24" s="251"/>
      <c r="AQ24" s="250"/>
      <c r="AR24" s="251"/>
      <c r="AS24" s="36" t="s">
        <v>28</v>
      </c>
      <c r="AT24" s="255"/>
      <c r="AU24" s="35"/>
      <c r="AV24" s="33"/>
      <c r="AW24" s="33"/>
      <c r="AX24" s="33"/>
      <c r="AY24" s="42"/>
      <c r="AZ24" s="33"/>
      <c r="BA24" s="33"/>
      <c r="BB24" s="33"/>
      <c r="BC24" s="34"/>
      <c r="BD24" s="36">
        <f>IF(BC24="","",DATEDIF(BC24,'チーム情報(様式A-4)'!$G$2,"Y"))</f>
      </c>
      <c r="BE24" s="386"/>
      <c r="BF24" s="386"/>
      <c r="BG24" s="386"/>
      <c r="BH24" s="386"/>
      <c r="BI24" s="387"/>
      <c r="BJ24" s="388"/>
      <c r="BK24" s="386"/>
      <c r="BL24" s="387"/>
      <c r="BM24" s="389"/>
      <c r="BN24" s="388"/>
      <c r="BO24" s="386"/>
      <c r="BP24" s="386"/>
      <c r="BQ24" s="389"/>
      <c r="BR24" s="390"/>
      <c r="BS24" s="386"/>
      <c r="BT24" s="386"/>
      <c r="BU24" s="386"/>
      <c r="BV24" s="87">
        <f t="shared" si="22"/>
        <v>0</v>
      </c>
      <c r="BW24" s="71">
        <f t="shared" si="9"/>
        <v>0</v>
      </c>
      <c r="BX24" s="71">
        <f t="shared" si="10"/>
        <v>0</v>
      </c>
    </row>
    <row r="25" spans="1:76" ht="53.25" customHeight="1">
      <c r="A25" s="36">
        <f>IF('※触らないで下さい'!$A$6="","",'※触らないで下さい'!$A$6)</f>
      </c>
      <c r="B25" s="197"/>
      <c r="C25" s="70">
        <f t="shared" si="0"/>
      </c>
      <c r="D25" s="70">
        <f t="shared" si="1"/>
      </c>
      <c r="E25" s="87">
        <f>'※触らないで下さい'!$B$6</f>
        <v>0</v>
      </c>
      <c r="F25" s="87">
        <f>'※触らないで下さい'!$C$6</f>
        <v>0</v>
      </c>
      <c r="G25" s="36" t="str">
        <f t="shared" si="21"/>
        <v>女</v>
      </c>
      <c r="H25" s="203" t="str">
        <f t="shared" si="11"/>
        <v>1900/01/00</v>
      </c>
      <c r="I25" s="36"/>
      <c r="J25" s="36">
        <f t="shared" si="12"/>
      </c>
      <c r="K25" s="36"/>
      <c r="L25" s="36"/>
      <c r="M25" s="69">
        <f t="shared" si="13"/>
      </c>
      <c r="N25" s="36">
        <f>'※触らないで下さい'!$D$6</f>
        <v>0</v>
      </c>
      <c r="O25" s="36">
        <f>'※触らないで下さい'!$E$6</f>
        <v>0</v>
      </c>
      <c r="P25" s="36"/>
      <c r="Q25" s="36"/>
      <c r="R25" s="36">
        <v>1</v>
      </c>
      <c r="S25" s="36">
        <f t="shared" si="2"/>
      </c>
      <c r="T25" s="36">
        <f t="shared" si="14"/>
      </c>
      <c r="U25" s="36">
        <f t="shared" si="3"/>
      </c>
      <c r="V25" s="36">
        <f t="shared" si="15"/>
      </c>
      <c r="W25" s="36">
        <f t="shared" si="4"/>
      </c>
      <c r="X25" s="36">
        <f t="shared" si="16"/>
      </c>
      <c r="Y25" s="36">
        <f t="shared" si="5"/>
      </c>
      <c r="Z25" s="36">
        <f t="shared" si="17"/>
      </c>
      <c r="AA25" s="36">
        <f t="shared" si="6"/>
      </c>
      <c r="AB25" s="36">
        <f t="shared" si="18"/>
      </c>
      <c r="AC25" s="36">
        <f t="shared" si="7"/>
      </c>
      <c r="AD25" s="36">
        <f t="shared" si="19"/>
      </c>
      <c r="AE25" s="36">
        <f t="shared" si="8"/>
      </c>
      <c r="AF25" s="36">
        <f t="shared" si="20"/>
      </c>
      <c r="AG25" s="36"/>
      <c r="AH25" s="36"/>
      <c r="AI25" s="36"/>
      <c r="AJ25" s="36"/>
      <c r="AK25" s="36"/>
      <c r="AL25" s="36"/>
      <c r="AM25" s="36"/>
      <c r="AN25" s="69" t="s">
        <v>157</v>
      </c>
      <c r="AO25" s="250"/>
      <c r="AP25" s="251"/>
      <c r="AQ25" s="250"/>
      <c r="AR25" s="251"/>
      <c r="AS25" s="36" t="s">
        <v>28</v>
      </c>
      <c r="AT25" s="255"/>
      <c r="AU25" s="35"/>
      <c r="AV25" s="33"/>
      <c r="AW25" s="33"/>
      <c r="AX25" s="33"/>
      <c r="AY25" s="42"/>
      <c r="AZ25" s="33"/>
      <c r="BA25" s="33"/>
      <c r="BB25" s="33"/>
      <c r="BC25" s="34"/>
      <c r="BD25" s="36">
        <f>IF(BC25="","",DATEDIF(BC25,'チーム情報(様式A-4)'!$G$2,"Y"))</f>
      </c>
      <c r="BE25" s="386"/>
      <c r="BF25" s="386"/>
      <c r="BG25" s="386"/>
      <c r="BH25" s="386"/>
      <c r="BI25" s="387"/>
      <c r="BJ25" s="388"/>
      <c r="BK25" s="386"/>
      <c r="BL25" s="387"/>
      <c r="BM25" s="389"/>
      <c r="BN25" s="388"/>
      <c r="BO25" s="386"/>
      <c r="BP25" s="386"/>
      <c r="BQ25" s="389"/>
      <c r="BR25" s="390"/>
      <c r="BS25" s="386"/>
      <c r="BT25" s="386"/>
      <c r="BU25" s="386"/>
      <c r="BV25" s="87">
        <f t="shared" si="22"/>
        <v>0</v>
      </c>
      <c r="BW25" s="71">
        <f t="shared" si="9"/>
        <v>0</v>
      </c>
      <c r="BX25" s="71">
        <f t="shared" si="10"/>
        <v>0</v>
      </c>
    </row>
    <row r="26" spans="1:76" ht="53.25" customHeight="1">
      <c r="A26" s="36">
        <f>IF('※触らないで下さい'!$A$6="","",'※触らないで下さい'!$A$6)</f>
      </c>
      <c r="B26" s="197"/>
      <c r="C26" s="70">
        <f t="shared" si="0"/>
      </c>
      <c r="D26" s="70">
        <f t="shared" si="1"/>
      </c>
      <c r="E26" s="87">
        <f>'※触らないで下さい'!$B$6</f>
        <v>0</v>
      </c>
      <c r="F26" s="87">
        <f>'※触らないで下さい'!$C$6</f>
        <v>0</v>
      </c>
      <c r="G26" s="36" t="str">
        <f t="shared" si="21"/>
        <v>女</v>
      </c>
      <c r="H26" s="203" t="str">
        <f t="shared" si="11"/>
        <v>1900/01/00</v>
      </c>
      <c r="I26" s="36"/>
      <c r="J26" s="36">
        <f t="shared" si="12"/>
      </c>
      <c r="K26" s="36"/>
      <c r="L26" s="36"/>
      <c r="M26" s="69">
        <f t="shared" si="13"/>
      </c>
      <c r="N26" s="36">
        <f>'※触らないで下さい'!$D$6</f>
        <v>0</v>
      </c>
      <c r="O26" s="36">
        <f>'※触らないで下さい'!$E$6</f>
        <v>0</v>
      </c>
      <c r="P26" s="36"/>
      <c r="Q26" s="36"/>
      <c r="R26" s="36">
        <v>1</v>
      </c>
      <c r="S26" s="36">
        <f t="shared" si="2"/>
      </c>
      <c r="T26" s="36">
        <f t="shared" si="14"/>
      </c>
      <c r="U26" s="36">
        <f t="shared" si="3"/>
      </c>
      <c r="V26" s="36">
        <f t="shared" si="15"/>
      </c>
      <c r="W26" s="36">
        <f t="shared" si="4"/>
      </c>
      <c r="X26" s="36">
        <f t="shared" si="16"/>
      </c>
      <c r="Y26" s="36">
        <f t="shared" si="5"/>
      </c>
      <c r="Z26" s="36">
        <f t="shared" si="17"/>
      </c>
      <c r="AA26" s="36">
        <f t="shared" si="6"/>
      </c>
      <c r="AB26" s="36">
        <f t="shared" si="18"/>
      </c>
      <c r="AC26" s="36">
        <f t="shared" si="7"/>
      </c>
      <c r="AD26" s="36">
        <f t="shared" si="19"/>
      </c>
      <c r="AE26" s="36">
        <f t="shared" si="8"/>
      </c>
      <c r="AF26" s="36">
        <f t="shared" si="20"/>
      </c>
      <c r="AG26" s="36"/>
      <c r="AH26" s="36"/>
      <c r="AI26" s="36"/>
      <c r="AJ26" s="36"/>
      <c r="AK26" s="36"/>
      <c r="AL26" s="36"/>
      <c r="AM26" s="36"/>
      <c r="AN26" s="69" t="s">
        <v>158</v>
      </c>
      <c r="AO26" s="250"/>
      <c r="AP26" s="251"/>
      <c r="AQ26" s="250"/>
      <c r="AR26" s="251"/>
      <c r="AS26" s="36" t="s">
        <v>28</v>
      </c>
      <c r="AT26" s="255"/>
      <c r="AU26" s="35"/>
      <c r="AV26" s="33"/>
      <c r="AW26" s="33"/>
      <c r="AX26" s="33"/>
      <c r="AY26" s="42"/>
      <c r="AZ26" s="33"/>
      <c r="BA26" s="33"/>
      <c r="BB26" s="33"/>
      <c r="BC26" s="34"/>
      <c r="BD26" s="36">
        <f>IF(BC26="","",DATEDIF(BC26,'チーム情報(様式A-4)'!$G$2,"Y"))</f>
      </c>
      <c r="BE26" s="386"/>
      <c r="BF26" s="386"/>
      <c r="BG26" s="386"/>
      <c r="BH26" s="386"/>
      <c r="BI26" s="387"/>
      <c r="BJ26" s="388"/>
      <c r="BK26" s="386"/>
      <c r="BL26" s="387"/>
      <c r="BM26" s="389"/>
      <c r="BN26" s="388"/>
      <c r="BO26" s="386"/>
      <c r="BP26" s="386"/>
      <c r="BQ26" s="389"/>
      <c r="BR26" s="390"/>
      <c r="BS26" s="386"/>
      <c r="BT26" s="386"/>
      <c r="BU26" s="386"/>
      <c r="BV26" s="87">
        <f t="shared" si="22"/>
        <v>0</v>
      </c>
      <c r="BW26" s="71">
        <f t="shared" si="9"/>
        <v>0</v>
      </c>
      <c r="BX26" s="71">
        <f t="shared" si="10"/>
        <v>0</v>
      </c>
    </row>
    <row r="27" spans="1:76" ht="53.25" customHeight="1">
      <c r="A27" s="36">
        <f>IF('※触らないで下さい'!$A$6="","",'※触らないで下さい'!$A$6)</f>
      </c>
      <c r="B27" s="197"/>
      <c r="C27" s="70">
        <f t="shared" si="0"/>
      </c>
      <c r="D27" s="70">
        <f t="shared" si="1"/>
      </c>
      <c r="E27" s="87">
        <f>'※触らないで下さい'!$B$6</f>
        <v>0</v>
      </c>
      <c r="F27" s="87">
        <f>'※触らないで下さい'!$C$6</f>
        <v>0</v>
      </c>
      <c r="G27" s="36" t="str">
        <f t="shared" si="21"/>
        <v>女</v>
      </c>
      <c r="H27" s="203" t="str">
        <f t="shared" si="11"/>
        <v>1900/01/00</v>
      </c>
      <c r="I27" s="36"/>
      <c r="J27" s="36">
        <f t="shared" si="12"/>
      </c>
      <c r="K27" s="36"/>
      <c r="L27" s="36"/>
      <c r="M27" s="69">
        <f t="shared" si="13"/>
      </c>
      <c r="N27" s="36">
        <f>'※触らないで下さい'!$D$6</f>
        <v>0</v>
      </c>
      <c r="O27" s="36">
        <f>'※触らないで下さい'!$E$6</f>
        <v>0</v>
      </c>
      <c r="P27" s="36"/>
      <c r="Q27" s="36"/>
      <c r="R27" s="36">
        <v>1</v>
      </c>
      <c r="S27" s="36">
        <f t="shared" si="2"/>
      </c>
      <c r="T27" s="36">
        <f t="shared" si="14"/>
      </c>
      <c r="U27" s="36">
        <f t="shared" si="3"/>
      </c>
      <c r="V27" s="36">
        <f t="shared" si="15"/>
      </c>
      <c r="W27" s="36">
        <f t="shared" si="4"/>
      </c>
      <c r="X27" s="36">
        <f t="shared" si="16"/>
      </c>
      <c r="Y27" s="36">
        <f t="shared" si="5"/>
      </c>
      <c r="Z27" s="36">
        <f t="shared" si="17"/>
      </c>
      <c r="AA27" s="36">
        <f t="shared" si="6"/>
      </c>
      <c r="AB27" s="36">
        <f t="shared" si="18"/>
      </c>
      <c r="AC27" s="36">
        <f t="shared" si="7"/>
      </c>
      <c r="AD27" s="36">
        <f t="shared" si="19"/>
      </c>
      <c r="AE27" s="36">
        <f t="shared" si="8"/>
      </c>
      <c r="AF27" s="36">
        <f t="shared" si="20"/>
      </c>
      <c r="AG27" s="36"/>
      <c r="AH27" s="36"/>
      <c r="AI27" s="36"/>
      <c r="AJ27" s="36"/>
      <c r="AK27" s="36"/>
      <c r="AL27" s="36"/>
      <c r="AM27" s="36"/>
      <c r="AN27" s="69" t="s">
        <v>159</v>
      </c>
      <c r="AO27" s="250"/>
      <c r="AP27" s="251"/>
      <c r="AQ27" s="250"/>
      <c r="AR27" s="251"/>
      <c r="AS27" s="36" t="s">
        <v>28</v>
      </c>
      <c r="AT27" s="255"/>
      <c r="AU27" s="35"/>
      <c r="AV27" s="33"/>
      <c r="AW27" s="33"/>
      <c r="AX27" s="33"/>
      <c r="AY27" s="42"/>
      <c r="AZ27" s="33"/>
      <c r="BA27" s="33"/>
      <c r="BB27" s="33"/>
      <c r="BC27" s="34"/>
      <c r="BD27" s="36">
        <f>IF(BC27="","",DATEDIF(BC27,'チーム情報(様式A-4)'!$G$2,"Y"))</f>
      </c>
      <c r="BE27" s="386"/>
      <c r="BF27" s="386"/>
      <c r="BG27" s="386"/>
      <c r="BH27" s="386"/>
      <c r="BI27" s="387"/>
      <c r="BJ27" s="388"/>
      <c r="BK27" s="386"/>
      <c r="BL27" s="387"/>
      <c r="BM27" s="389"/>
      <c r="BN27" s="388"/>
      <c r="BO27" s="386"/>
      <c r="BP27" s="386"/>
      <c r="BQ27" s="389"/>
      <c r="BR27" s="390"/>
      <c r="BS27" s="386"/>
      <c r="BT27" s="386"/>
      <c r="BU27" s="386"/>
      <c r="BV27" s="87">
        <f t="shared" si="22"/>
        <v>0</v>
      </c>
      <c r="BW27" s="71">
        <f t="shared" si="9"/>
        <v>0</v>
      </c>
      <c r="BX27" s="71">
        <f t="shared" si="10"/>
        <v>0</v>
      </c>
    </row>
    <row r="28" spans="1:76" ht="53.25" customHeight="1">
      <c r="A28" s="36">
        <f>IF('※触らないで下さい'!$A$6="","",'※触らないで下さい'!$A$6)</f>
      </c>
      <c r="B28" s="197"/>
      <c r="C28" s="70">
        <f t="shared" si="0"/>
      </c>
      <c r="D28" s="70">
        <f t="shared" si="1"/>
      </c>
      <c r="E28" s="87">
        <f>'※触らないで下さい'!$B$6</f>
        <v>0</v>
      </c>
      <c r="F28" s="87">
        <f>'※触らないで下さい'!$C$6</f>
        <v>0</v>
      </c>
      <c r="G28" s="36" t="str">
        <f t="shared" si="21"/>
        <v>女</v>
      </c>
      <c r="H28" s="203" t="str">
        <f t="shared" si="11"/>
        <v>1900/01/00</v>
      </c>
      <c r="I28" s="36"/>
      <c r="J28" s="36">
        <f t="shared" si="12"/>
      </c>
      <c r="K28" s="36"/>
      <c r="L28" s="36"/>
      <c r="M28" s="69">
        <f t="shared" si="13"/>
      </c>
      <c r="N28" s="36">
        <f>'※触らないで下さい'!$D$6</f>
        <v>0</v>
      </c>
      <c r="O28" s="36">
        <f>'※触らないで下さい'!$E$6</f>
        <v>0</v>
      </c>
      <c r="P28" s="36"/>
      <c r="Q28" s="36"/>
      <c r="R28" s="36">
        <v>1</v>
      </c>
      <c r="S28" s="36">
        <f t="shared" si="2"/>
      </c>
      <c r="T28" s="36">
        <f t="shared" si="14"/>
      </c>
      <c r="U28" s="36">
        <f t="shared" si="3"/>
      </c>
      <c r="V28" s="36">
        <f t="shared" si="15"/>
      </c>
      <c r="W28" s="36">
        <f t="shared" si="4"/>
      </c>
      <c r="X28" s="36">
        <f t="shared" si="16"/>
      </c>
      <c r="Y28" s="36">
        <f t="shared" si="5"/>
      </c>
      <c r="Z28" s="36">
        <f t="shared" si="17"/>
      </c>
      <c r="AA28" s="36">
        <f t="shared" si="6"/>
      </c>
      <c r="AB28" s="36">
        <f t="shared" si="18"/>
      </c>
      <c r="AC28" s="36">
        <f t="shared" si="7"/>
      </c>
      <c r="AD28" s="36">
        <f t="shared" si="19"/>
      </c>
      <c r="AE28" s="36">
        <f t="shared" si="8"/>
      </c>
      <c r="AF28" s="36">
        <f t="shared" si="20"/>
      </c>
      <c r="AG28" s="36"/>
      <c r="AH28" s="36"/>
      <c r="AI28" s="36"/>
      <c r="AJ28" s="36"/>
      <c r="AK28" s="36"/>
      <c r="AL28" s="36"/>
      <c r="AM28" s="36"/>
      <c r="AN28" s="69" t="s">
        <v>160</v>
      </c>
      <c r="AO28" s="250"/>
      <c r="AP28" s="251"/>
      <c r="AQ28" s="250"/>
      <c r="AR28" s="251"/>
      <c r="AS28" s="36" t="s">
        <v>28</v>
      </c>
      <c r="AT28" s="255"/>
      <c r="AU28" s="35"/>
      <c r="AV28" s="33"/>
      <c r="AW28" s="33"/>
      <c r="AX28" s="33"/>
      <c r="AY28" s="42"/>
      <c r="AZ28" s="33"/>
      <c r="BA28" s="33"/>
      <c r="BB28" s="33"/>
      <c r="BC28" s="34"/>
      <c r="BD28" s="36">
        <f>IF(BC28="","",DATEDIF(BC28,'チーム情報(様式A-4)'!$G$2,"Y"))</f>
      </c>
      <c r="BE28" s="386"/>
      <c r="BF28" s="386"/>
      <c r="BG28" s="386"/>
      <c r="BH28" s="386"/>
      <c r="BI28" s="387"/>
      <c r="BJ28" s="388"/>
      <c r="BK28" s="386"/>
      <c r="BL28" s="387"/>
      <c r="BM28" s="389"/>
      <c r="BN28" s="388"/>
      <c r="BO28" s="386"/>
      <c r="BP28" s="386"/>
      <c r="BQ28" s="389"/>
      <c r="BR28" s="390"/>
      <c r="BS28" s="386"/>
      <c r="BT28" s="386"/>
      <c r="BU28" s="386"/>
      <c r="BV28" s="87">
        <f t="shared" si="22"/>
        <v>0</v>
      </c>
      <c r="BW28" s="71">
        <f t="shared" si="9"/>
        <v>0</v>
      </c>
      <c r="BX28" s="71">
        <f t="shared" si="10"/>
        <v>0</v>
      </c>
    </row>
    <row r="29" spans="1:76" ht="53.25" customHeight="1">
      <c r="A29" s="36">
        <f>IF('※触らないで下さい'!$A$6="","",'※触らないで下さい'!$A$6)</f>
      </c>
      <c r="B29" s="197"/>
      <c r="C29" s="70">
        <f t="shared" si="0"/>
      </c>
      <c r="D29" s="70">
        <f t="shared" si="1"/>
      </c>
      <c r="E29" s="87">
        <f>'※触らないで下さい'!$B$6</f>
        <v>0</v>
      </c>
      <c r="F29" s="87">
        <f>'※触らないで下さい'!$C$6</f>
        <v>0</v>
      </c>
      <c r="G29" s="36" t="str">
        <f t="shared" si="21"/>
        <v>女</v>
      </c>
      <c r="H29" s="203" t="str">
        <f t="shared" si="11"/>
        <v>1900/01/00</v>
      </c>
      <c r="I29" s="36"/>
      <c r="J29" s="36">
        <f t="shared" si="12"/>
      </c>
      <c r="K29" s="36"/>
      <c r="L29" s="36"/>
      <c r="M29" s="69">
        <f t="shared" si="13"/>
      </c>
      <c r="N29" s="36">
        <f>'※触らないで下さい'!$D$6</f>
        <v>0</v>
      </c>
      <c r="O29" s="36">
        <f>'※触らないで下さい'!$E$6</f>
        <v>0</v>
      </c>
      <c r="P29" s="36"/>
      <c r="Q29" s="36"/>
      <c r="R29" s="36">
        <v>1</v>
      </c>
      <c r="S29" s="36">
        <f t="shared" si="2"/>
      </c>
      <c r="T29" s="36">
        <f t="shared" si="14"/>
      </c>
      <c r="U29" s="36">
        <f t="shared" si="3"/>
      </c>
      <c r="V29" s="36">
        <f t="shared" si="15"/>
      </c>
      <c r="W29" s="36">
        <f t="shared" si="4"/>
      </c>
      <c r="X29" s="36">
        <f t="shared" si="16"/>
      </c>
      <c r="Y29" s="36">
        <f t="shared" si="5"/>
      </c>
      <c r="Z29" s="36">
        <f t="shared" si="17"/>
      </c>
      <c r="AA29" s="36">
        <f t="shared" si="6"/>
      </c>
      <c r="AB29" s="36">
        <f t="shared" si="18"/>
      </c>
      <c r="AC29" s="36">
        <f t="shared" si="7"/>
      </c>
      <c r="AD29" s="36">
        <f t="shared" si="19"/>
      </c>
      <c r="AE29" s="36">
        <f t="shared" si="8"/>
      </c>
      <c r="AF29" s="36">
        <f t="shared" si="20"/>
      </c>
      <c r="AG29" s="36"/>
      <c r="AH29" s="36"/>
      <c r="AI29" s="36"/>
      <c r="AJ29" s="36"/>
      <c r="AK29" s="36"/>
      <c r="AL29" s="36"/>
      <c r="AM29" s="36"/>
      <c r="AN29" s="69" t="s">
        <v>161</v>
      </c>
      <c r="AO29" s="250"/>
      <c r="AP29" s="251"/>
      <c r="AQ29" s="250"/>
      <c r="AR29" s="251"/>
      <c r="AS29" s="36" t="s">
        <v>28</v>
      </c>
      <c r="AT29" s="255"/>
      <c r="AU29" s="35"/>
      <c r="AV29" s="33"/>
      <c r="AW29" s="33"/>
      <c r="AX29" s="33"/>
      <c r="AY29" s="42"/>
      <c r="AZ29" s="33"/>
      <c r="BA29" s="33"/>
      <c r="BB29" s="33"/>
      <c r="BC29" s="34"/>
      <c r="BD29" s="36">
        <f>IF(BC29="","",DATEDIF(BC29,'チーム情報(様式A-4)'!$G$2,"Y"))</f>
      </c>
      <c r="BE29" s="386"/>
      <c r="BF29" s="386"/>
      <c r="BG29" s="386"/>
      <c r="BH29" s="386"/>
      <c r="BI29" s="387"/>
      <c r="BJ29" s="388"/>
      <c r="BK29" s="386"/>
      <c r="BL29" s="387"/>
      <c r="BM29" s="389"/>
      <c r="BN29" s="388"/>
      <c r="BO29" s="386"/>
      <c r="BP29" s="386"/>
      <c r="BQ29" s="389"/>
      <c r="BR29" s="390"/>
      <c r="BS29" s="386"/>
      <c r="BT29" s="386"/>
      <c r="BU29" s="386"/>
      <c r="BV29" s="87">
        <f t="shared" si="22"/>
        <v>0</v>
      </c>
      <c r="BW29" s="71">
        <f t="shared" si="9"/>
        <v>0</v>
      </c>
      <c r="BX29" s="71">
        <f t="shared" si="10"/>
        <v>0</v>
      </c>
    </row>
    <row r="30" spans="1:76" ht="53.25" customHeight="1">
      <c r="A30" s="36">
        <f>IF('※触らないで下さい'!$A$6="","",'※触らないで下さい'!$A$6)</f>
      </c>
      <c r="B30" s="197"/>
      <c r="C30" s="70">
        <f t="shared" si="0"/>
      </c>
      <c r="D30" s="70">
        <f t="shared" si="1"/>
      </c>
      <c r="E30" s="87">
        <f>'※触らないで下さい'!$B$6</f>
        <v>0</v>
      </c>
      <c r="F30" s="87">
        <f>'※触らないで下さい'!$C$6</f>
        <v>0</v>
      </c>
      <c r="G30" s="36" t="str">
        <f t="shared" si="21"/>
        <v>女</v>
      </c>
      <c r="H30" s="203" t="str">
        <f t="shared" si="11"/>
        <v>1900/01/00</v>
      </c>
      <c r="I30" s="36"/>
      <c r="J30" s="36">
        <f t="shared" si="12"/>
      </c>
      <c r="K30" s="36"/>
      <c r="L30" s="36"/>
      <c r="M30" s="69">
        <f t="shared" si="13"/>
      </c>
      <c r="N30" s="36">
        <f>'※触らないで下さい'!$D$6</f>
        <v>0</v>
      </c>
      <c r="O30" s="36">
        <f>'※触らないで下さい'!$E$6</f>
        <v>0</v>
      </c>
      <c r="P30" s="36"/>
      <c r="Q30" s="36"/>
      <c r="R30" s="36">
        <v>1</v>
      </c>
      <c r="S30" s="36">
        <f t="shared" si="2"/>
      </c>
      <c r="T30" s="36">
        <f t="shared" si="14"/>
      </c>
      <c r="U30" s="36">
        <f t="shared" si="3"/>
      </c>
      <c r="V30" s="36">
        <f t="shared" si="15"/>
      </c>
      <c r="W30" s="36">
        <f t="shared" si="4"/>
      </c>
      <c r="X30" s="36">
        <f t="shared" si="16"/>
      </c>
      <c r="Y30" s="36">
        <f t="shared" si="5"/>
      </c>
      <c r="Z30" s="36">
        <f t="shared" si="17"/>
      </c>
      <c r="AA30" s="36">
        <f t="shared" si="6"/>
      </c>
      <c r="AB30" s="36">
        <f t="shared" si="18"/>
      </c>
      <c r="AC30" s="36">
        <f t="shared" si="7"/>
      </c>
      <c r="AD30" s="36">
        <f t="shared" si="19"/>
      </c>
      <c r="AE30" s="36">
        <f t="shared" si="8"/>
      </c>
      <c r="AF30" s="36">
        <f t="shared" si="20"/>
      </c>
      <c r="AG30" s="36"/>
      <c r="AH30" s="36"/>
      <c r="AI30" s="36"/>
      <c r="AJ30" s="36"/>
      <c r="AK30" s="36"/>
      <c r="AL30" s="36"/>
      <c r="AM30" s="36"/>
      <c r="AN30" s="69" t="s">
        <v>162</v>
      </c>
      <c r="AO30" s="250"/>
      <c r="AP30" s="251"/>
      <c r="AQ30" s="250"/>
      <c r="AR30" s="251"/>
      <c r="AS30" s="36" t="s">
        <v>28</v>
      </c>
      <c r="AT30" s="255"/>
      <c r="AU30" s="35"/>
      <c r="AV30" s="33"/>
      <c r="AW30" s="33"/>
      <c r="AX30" s="33"/>
      <c r="AY30" s="42"/>
      <c r="AZ30" s="33"/>
      <c r="BA30" s="33"/>
      <c r="BB30" s="33"/>
      <c r="BC30" s="34"/>
      <c r="BD30" s="36">
        <f>IF(BC30="","",DATEDIF(BC30,'チーム情報(様式A-4)'!$G$2,"Y"))</f>
      </c>
      <c r="BE30" s="386"/>
      <c r="BF30" s="386"/>
      <c r="BG30" s="386"/>
      <c r="BH30" s="386"/>
      <c r="BI30" s="387"/>
      <c r="BJ30" s="388"/>
      <c r="BK30" s="386"/>
      <c r="BL30" s="387"/>
      <c r="BM30" s="389"/>
      <c r="BN30" s="388"/>
      <c r="BO30" s="386"/>
      <c r="BP30" s="386"/>
      <c r="BQ30" s="389"/>
      <c r="BR30" s="390"/>
      <c r="BS30" s="386"/>
      <c r="BT30" s="386"/>
      <c r="BU30" s="386"/>
      <c r="BV30" s="87">
        <f t="shared" si="22"/>
        <v>0</v>
      </c>
      <c r="BW30" s="71">
        <f t="shared" si="9"/>
        <v>0</v>
      </c>
      <c r="BX30" s="71">
        <f t="shared" si="10"/>
        <v>0</v>
      </c>
    </row>
    <row r="31" spans="1:76" ht="53.25" customHeight="1">
      <c r="A31" s="36">
        <f>IF('※触らないで下さい'!$A$6="","",'※触らないで下さい'!$A$6)</f>
      </c>
      <c r="B31" s="197"/>
      <c r="C31" s="70">
        <f t="shared" si="0"/>
      </c>
      <c r="D31" s="70">
        <f t="shared" si="1"/>
      </c>
      <c r="E31" s="87">
        <f>'※触らないで下さい'!$B$6</f>
        <v>0</v>
      </c>
      <c r="F31" s="87">
        <f>'※触らないで下さい'!$C$6</f>
        <v>0</v>
      </c>
      <c r="G31" s="36" t="str">
        <f t="shared" si="21"/>
        <v>女</v>
      </c>
      <c r="H31" s="203" t="str">
        <f t="shared" si="11"/>
        <v>1900/01/00</v>
      </c>
      <c r="I31" s="36"/>
      <c r="J31" s="36">
        <f t="shared" si="12"/>
      </c>
      <c r="K31" s="36"/>
      <c r="L31" s="36"/>
      <c r="M31" s="69">
        <f t="shared" si="13"/>
      </c>
      <c r="N31" s="36">
        <f>'※触らないで下さい'!$D$6</f>
        <v>0</v>
      </c>
      <c r="O31" s="36">
        <f>'※触らないで下さい'!$E$6</f>
        <v>0</v>
      </c>
      <c r="P31" s="36"/>
      <c r="Q31" s="36"/>
      <c r="R31" s="36">
        <v>1</v>
      </c>
      <c r="S31" s="36">
        <f t="shared" si="2"/>
      </c>
      <c r="T31" s="36">
        <f t="shared" si="14"/>
      </c>
      <c r="U31" s="36">
        <f t="shared" si="3"/>
      </c>
      <c r="V31" s="36">
        <f t="shared" si="15"/>
      </c>
      <c r="W31" s="36">
        <f t="shared" si="4"/>
      </c>
      <c r="X31" s="36">
        <f t="shared" si="16"/>
      </c>
      <c r="Y31" s="36">
        <f t="shared" si="5"/>
      </c>
      <c r="Z31" s="36">
        <f t="shared" si="17"/>
      </c>
      <c r="AA31" s="36">
        <f t="shared" si="6"/>
      </c>
      <c r="AB31" s="36">
        <f t="shared" si="18"/>
      </c>
      <c r="AC31" s="36">
        <f t="shared" si="7"/>
      </c>
      <c r="AD31" s="36">
        <f t="shared" si="19"/>
      </c>
      <c r="AE31" s="36">
        <f t="shared" si="8"/>
      </c>
      <c r="AF31" s="36">
        <f t="shared" si="20"/>
      </c>
      <c r="AG31" s="36"/>
      <c r="AH31" s="36"/>
      <c r="AI31" s="36"/>
      <c r="AJ31" s="36"/>
      <c r="AK31" s="36"/>
      <c r="AL31" s="36"/>
      <c r="AM31" s="36"/>
      <c r="AN31" s="69" t="s">
        <v>163</v>
      </c>
      <c r="AO31" s="250"/>
      <c r="AP31" s="251"/>
      <c r="AQ31" s="250"/>
      <c r="AR31" s="251"/>
      <c r="AS31" s="36" t="s">
        <v>28</v>
      </c>
      <c r="AT31" s="255"/>
      <c r="AU31" s="35"/>
      <c r="AV31" s="33"/>
      <c r="AW31" s="33"/>
      <c r="AX31" s="33"/>
      <c r="AY31" s="42"/>
      <c r="AZ31" s="33"/>
      <c r="BA31" s="33"/>
      <c r="BB31" s="33"/>
      <c r="BC31" s="34"/>
      <c r="BD31" s="36">
        <f>IF(BC31="","",DATEDIF(BC31,'チーム情報(様式A-4)'!$G$2,"Y"))</f>
      </c>
      <c r="BE31" s="386"/>
      <c r="BF31" s="386"/>
      <c r="BG31" s="386"/>
      <c r="BH31" s="386"/>
      <c r="BI31" s="387"/>
      <c r="BJ31" s="388"/>
      <c r="BK31" s="386"/>
      <c r="BL31" s="387"/>
      <c r="BM31" s="389"/>
      <c r="BN31" s="388"/>
      <c r="BO31" s="386"/>
      <c r="BP31" s="386"/>
      <c r="BQ31" s="389"/>
      <c r="BR31" s="390"/>
      <c r="BS31" s="386"/>
      <c r="BT31" s="386"/>
      <c r="BU31" s="386"/>
      <c r="BV31" s="87">
        <f t="shared" si="22"/>
        <v>0</v>
      </c>
      <c r="BW31" s="71">
        <f t="shared" si="9"/>
        <v>0</v>
      </c>
      <c r="BX31" s="71">
        <f t="shared" si="10"/>
        <v>0</v>
      </c>
    </row>
    <row r="32" spans="1:76" ht="53.25" customHeight="1">
      <c r="A32" s="36">
        <f>IF('※触らないで下さい'!$A$6="","",'※触らないで下さい'!$A$6)</f>
      </c>
      <c r="B32" s="197"/>
      <c r="C32" s="70">
        <f t="shared" si="0"/>
      </c>
      <c r="D32" s="70">
        <f t="shared" si="1"/>
      </c>
      <c r="E32" s="87">
        <f>'※触らないで下さい'!$B$6</f>
        <v>0</v>
      </c>
      <c r="F32" s="87">
        <f>'※触らないで下さい'!$C$6</f>
        <v>0</v>
      </c>
      <c r="G32" s="36" t="str">
        <f t="shared" si="21"/>
        <v>女</v>
      </c>
      <c r="H32" s="203" t="str">
        <f t="shared" si="11"/>
        <v>1900/01/00</v>
      </c>
      <c r="I32" s="36"/>
      <c r="J32" s="36">
        <f t="shared" si="12"/>
      </c>
      <c r="K32" s="36"/>
      <c r="L32" s="36"/>
      <c r="M32" s="69">
        <f t="shared" si="13"/>
      </c>
      <c r="N32" s="36">
        <f>'※触らないで下さい'!$D$6</f>
        <v>0</v>
      </c>
      <c r="O32" s="36">
        <f>'※触らないで下さい'!$E$6</f>
        <v>0</v>
      </c>
      <c r="P32" s="36"/>
      <c r="Q32" s="36"/>
      <c r="R32" s="36">
        <v>1</v>
      </c>
      <c r="S32" s="36">
        <f t="shared" si="2"/>
      </c>
      <c r="T32" s="36">
        <f t="shared" si="14"/>
      </c>
      <c r="U32" s="36">
        <f t="shared" si="3"/>
      </c>
      <c r="V32" s="36">
        <f t="shared" si="15"/>
      </c>
      <c r="W32" s="36">
        <f t="shared" si="4"/>
      </c>
      <c r="X32" s="36">
        <f t="shared" si="16"/>
      </c>
      <c r="Y32" s="36">
        <f t="shared" si="5"/>
      </c>
      <c r="Z32" s="36">
        <f t="shared" si="17"/>
      </c>
      <c r="AA32" s="36">
        <f t="shared" si="6"/>
      </c>
      <c r="AB32" s="36">
        <f t="shared" si="18"/>
      </c>
      <c r="AC32" s="36">
        <f t="shared" si="7"/>
      </c>
      <c r="AD32" s="36">
        <f t="shared" si="19"/>
      </c>
      <c r="AE32" s="36">
        <f t="shared" si="8"/>
      </c>
      <c r="AF32" s="36">
        <f t="shared" si="20"/>
      </c>
      <c r="AG32" s="36"/>
      <c r="AH32" s="36"/>
      <c r="AI32" s="36"/>
      <c r="AJ32" s="36"/>
      <c r="AK32" s="36"/>
      <c r="AL32" s="36"/>
      <c r="AM32" s="36"/>
      <c r="AN32" s="69" t="s">
        <v>164</v>
      </c>
      <c r="AO32" s="250"/>
      <c r="AP32" s="251"/>
      <c r="AQ32" s="250"/>
      <c r="AR32" s="251"/>
      <c r="AS32" s="36" t="s">
        <v>28</v>
      </c>
      <c r="AT32" s="255"/>
      <c r="AU32" s="35"/>
      <c r="AV32" s="33"/>
      <c r="AW32" s="33"/>
      <c r="AX32" s="33"/>
      <c r="AY32" s="42"/>
      <c r="AZ32" s="33"/>
      <c r="BA32" s="33"/>
      <c r="BB32" s="33"/>
      <c r="BC32" s="34"/>
      <c r="BD32" s="36">
        <f>IF(BC32="","",DATEDIF(BC32,'チーム情報(様式A-4)'!$G$2,"Y"))</f>
      </c>
      <c r="BE32" s="386"/>
      <c r="BF32" s="386"/>
      <c r="BG32" s="386"/>
      <c r="BH32" s="386"/>
      <c r="BI32" s="387"/>
      <c r="BJ32" s="388"/>
      <c r="BK32" s="386"/>
      <c r="BL32" s="387"/>
      <c r="BM32" s="389"/>
      <c r="BN32" s="388"/>
      <c r="BO32" s="386"/>
      <c r="BP32" s="386"/>
      <c r="BQ32" s="389"/>
      <c r="BR32" s="390"/>
      <c r="BS32" s="386"/>
      <c r="BT32" s="386"/>
      <c r="BU32" s="386"/>
      <c r="BV32" s="87">
        <f t="shared" si="22"/>
        <v>0</v>
      </c>
      <c r="BW32" s="71">
        <f t="shared" si="9"/>
        <v>0</v>
      </c>
      <c r="BX32" s="71">
        <f t="shared" si="10"/>
        <v>0</v>
      </c>
    </row>
    <row r="33" spans="1:76" ht="53.25" customHeight="1">
      <c r="A33" s="36">
        <f>IF('※触らないで下さい'!$A$6="","",'※触らないで下さい'!$A$6)</f>
      </c>
      <c r="B33" s="197"/>
      <c r="C33" s="70">
        <f t="shared" si="0"/>
      </c>
      <c r="D33" s="70">
        <f t="shared" si="1"/>
      </c>
      <c r="E33" s="87">
        <f>'※触らないで下さい'!$B$6</f>
        <v>0</v>
      </c>
      <c r="F33" s="87">
        <f>'※触らないで下さい'!$C$6</f>
        <v>0</v>
      </c>
      <c r="G33" s="36" t="str">
        <f t="shared" si="21"/>
        <v>女</v>
      </c>
      <c r="H33" s="203" t="str">
        <f t="shared" si="11"/>
        <v>1900/01/00</v>
      </c>
      <c r="I33" s="36"/>
      <c r="J33" s="36">
        <f t="shared" si="12"/>
      </c>
      <c r="K33" s="36"/>
      <c r="L33" s="36"/>
      <c r="M33" s="69">
        <f t="shared" si="13"/>
      </c>
      <c r="N33" s="36">
        <f>'※触らないで下さい'!$D$6</f>
        <v>0</v>
      </c>
      <c r="O33" s="36">
        <f>'※触らないで下さい'!$E$6</f>
        <v>0</v>
      </c>
      <c r="P33" s="36"/>
      <c r="Q33" s="36"/>
      <c r="R33" s="36">
        <v>1</v>
      </c>
      <c r="S33" s="36">
        <f t="shared" si="2"/>
      </c>
      <c r="T33" s="36">
        <f t="shared" si="14"/>
      </c>
      <c r="U33" s="36">
        <f t="shared" si="3"/>
      </c>
      <c r="V33" s="36">
        <f t="shared" si="15"/>
      </c>
      <c r="W33" s="36">
        <f t="shared" si="4"/>
      </c>
      <c r="X33" s="36">
        <f t="shared" si="16"/>
      </c>
      <c r="Y33" s="36">
        <f t="shared" si="5"/>
      </c>
      <c r="Z33" s="36">
        <f t="shared" si="17"/>
      </c>
      <c r="AA33" s="36">
        <f t="shared" si="6"/>
      </c>
      <c r="AB33" s="36">
        <f t="shared" si="18"/>
      </c>
      <c r="AC33" s="36">
        <f t="shared" si="7"/>
      </c>
      <c r="AD33" s="36">
        <f t="shared" si="19"/>
      </c>
      <c r="AE33" s="36">
        <f t="shared" si="8"/>
      </c>
      <c r="AF33" s="36">
        <f t="shared" si="20"/>
      </c>
      <c r="AG33" s="36"/>
      <c r="AH33" s="36"/>
      <c r="AI33" s="36"/>
      <c r="AJ33" s="36"/>
      <c r="AK33" s="36"/>
      <c r="AL33" s="36"/>
      <c r="AM33" s="36"/>
      <c r="AN33" s="69" t="s">
        <v>165</v>
      </c>
      <c r="AO33" s="250"/>
      <c r="AP33" s="251"/>
      <c r="AQ33" s="250"/>
      <c r="AR33" s="251"/>
      <c r="AS33" s="36" t="s">
        <v>28</v>
      </c>
      <c r="AT33" s="255"/>
      <c r="AU33" s="35"/>
      <c r="AV33" s="33"/>
      <c r="AW33" s="33"/>
      <c r="AX33" s="33"/>
      <c r="AY33" s="42"/>
      <c r="AZ33" s="33"/>
      <c r="BA33" s="33"/>
      <c r="BB33" s="33"/>
      <c r="BC33" s="34"/>
      <c r="BD33" s="36">
        <f>IF(BC33="","",DATEDIF(BC33,'チーム情報(様式A-4)'!$G$2,"Y"))</f>
      </c>
      <c r="BE33" s="386"/>
      <c r="BF33" s="386"/>
      <c r="BG33" s="386"/>
      <c r="BH33" s="386"/>
      <c r="BI33" s="387"/>
      <c r="BJ33" s="388"/>
      <c r="BK33" s="386"/>
      <c r="BL33" s="387"/>
      <c r="BM33" s="389"/>
      <c r="BN33" s="388"/>
      <c r="BO33" s="386"/>
      <c r="BP33" s="386"/>
      <c r="BQ33" s="389"/>
      <c r="BR33" s="390"/>
      <c r="BS33" s="386"/>
      <c r="BT33" s="386"/>
      <c r="BU33" s="386"/>
      <c r="BV33" s="87">
        <f t="shared" si="22"/>
        <v>0</v>
      </c>
      <c r="BW33" s="71">
        <f t="shared" si="9"/>
        <v>0</v>
      </c>
      <c r="BX33" s="71">
        <f t="shared" si="10"/>
        <v>0</v>
      </c>
    </row>
    <row r="34" spans="1:76" ht="53.25" customHeight="1">
      <c r="A34" s="36">
        <f>IF('※触らないで下さい'!$A$6="","",'※触らないで下さい'!$A$6)</f>
      </c>
      <c r="B34" s="197"/>
      <c r="C34" s="70">
        <f t="shared" si="0"/>
      </c>
      <c r="D34" s="70">
        <f t="shared" si="1"/>
      </c>
      <c r="E34" s="87">
        <f>'※触らないで下さい'!$B$6</f>
        <v>0</v>
      </c>
      <c r="F34" s="87">
        <f>'※触らないで下さい'!$C$6</f>
        <v>0</v>
      </c>
      <c r="G34" s="36" t="str">
        <f t="shared" si="21"/>
        <v>女</v>
      </c>
      <c r="H34" s="203" t="str">
        <f t="shared" si="11"/>
        <v>1900/01/00</v>
      </c>
      <c r="I34" s="36"/>
      <c r="J34" s="36">
        <f t="shared" si="12"/>
      </c>
      <c r="K34" s="36"/>
      <c r="L34" s="36"/>
      <c r="M34" s="69">
        <f t="shared" si="13"/>
      </c>
      <c r="N34" s="36">
        <f>'※触らないで下さい'!$D$6</f>
        <v>0</v>
      </c>
      <c r="O34" s="36">
        <f>'※触らないで下さい'!$E$6</f>
        <v>0</v>
      </c>
      <c r="P34" s="36"/>
      <c r="Q34" s="36"/>
      <c r="R34" s="36">
        <v>1</v>
      </c>
      <c r="S34" s="36">
        <f t="shared" si="2"/>
      </c>
      <c r="T34" s="36">
        <f t="shared" si="14"/>
      </c>
      <c r="U34" s="36">
        <f t="shared" si="3"/>
      </c>
      <c r="V34" s="36">
        <f t="shared" si="15"/>
      </c>
      <c r="W34" s="36">
        <f t="shared" si="4"/>
      </c>
      <c r="X34" s="36">
        <f t="shared" si="16"/>
      </c>
      <c r="Y34" s="36">
        <f t="shared" si="5"/>
      </c>
      <c r="Z34" s="36">
        <f t="shared" si="17"/>
      </c>
      <c r="AA34" s="36">
        <f t="shared" si="6"/>
      </c>
      <c r="AB34" s="36">
        <f t="shared" si="18"/>
      </c>
      <c r="AC34" s="36">
        <f t="shared" si="7"/>
      </c>
      <c r="AD34" s="36">
        <f t="shared" si="19"/>
      </c>
      <c r="AE34" s="36">
        <f t="shared" si="8"/>
      </c>
      <c r="AF34" s="36">
        <f t="shared" si="20"/>
      </c>
      <c r="AG34" s="36"/>
      <c r="AH34" s="36"/>
      <c r="AI34" s="36"/>
      <c r="AJ34" s="36"/>
      <c r="AK34" s="36"/>
      <c r="AL34" s="36"/>
      <c r="AM34" s="36"/>
      <c r="AN34" s="69" t="s">
        <v>166</v>
      </c>
      <c r="AO34" s="250"/>
      <c r="AP34" s="251"/>
      <c r="AQ34" s="250"/>
      <c r="AR34" s="251"/>
      <c r="AS34" s="36" t="s">
        <v>28</v>
      </c>
      <c r="AT34" s="255"/>
      <c r="AU34" s="35"/>
      <c r="AV34" s="33"/>
      <c r="AW34" s="33"/>
      <c r="AX34" s="33"/>
      <c r="AY34" s="42"/>
      <c r="AZ34" s="33"/>
      <c r="BA34" s="33"/>
      <c r="BB34" s="33"/>
      <c r="BC34" s="34"/>
      <c r="BD34" s="36">
        <f>IF(BC34="","",DATEDIF(BC34,'チーム情報(様式A-4)'!$G$2,"Y"))</f>
      </c>
      <c r="BE34" s="386"/>
      <c r="BF34" s="386"/>
      <c r="BG34" s="386"/>
      <c r="BH34" s="386"/>
      <c r="BI34" s="387"/>
      <c r="BJ34" s="388"/>
      <c r="BK34" s="386"/>
      <c r="BL34" s="387"/>
      <c r="BM34" s="389"/>
      <c r="BN34" s="388"/>
      <c r="BO34" s="386"/>
      <c r="BP34" s="386"/>
      <c r="BQ34" s="389"/>
      <c r="BR34" s="390"/>
      <c r="BS34" s="386"/>
      <c r="BT34" s="386"/>
      <c r="BU34" s="386"/>
      <c r="BV34" s="87">
        <f t="shared" si="22"/>
        <v>0</v>
      </c>
      <c r="BW34" s="71">
        <f t="shared" si="9"/>
        <v>0</v>
      </c>
      <c r="BX34" s="71">
        <f t="shared" si="10"/>
        <v>0</v>
      </c>
    </row>
    <row r="35" spans="1:76" ht="53.25" customHeight="1">
      <c r="A35" s="36">
        <f>IF('※触らないで下さい'!$A$6="","",'※触らないで下さい'!$A$6)</f>
      </c>
      <c r="B35" s="197"/>
      <c r="C35" s="70">
        <f t="shared" si="0"/>
      </c>
      <c r="D35" s="70">
        <f t="shared" si="1"/>
      </c>
      <c r="E35" s="87">
        <f>'※触らないで下さい'!$B$6</f>
        <v>0</v>
      </c>
      <c r="F35" s="87">
        <f>'※触らないで下さい'!$C$6</f>
        <v>0</v>
      </c>
      <c r="G35" s="36" t="str">
        <f t="shared" si="21"/>
        <v>女</v>
      </c>
      <c r="H35" s="203" t="str">
        <f t="shared" si="11"/>
        <v>1900/01/00</v>
      </c>
      <c r="I35" s="36"/>
      <c r="J35" s="36">
        <f t="shared" si="12"/>
      </c>
      <c r="K35" s="36"/>
      <c r="L35" s="36"/>
      <c r="M35" s="69">
        <f t="shared" si="13"/>
      </c>
      <c r="N35" s="36">
        <f>'※触らないで下さい'!$D$6</f>
        <v>0</v>
      </c>
      <c r="O35" s="36">
        <f>'※触らないで下さい'!$E$6</f>
        <v>0</v>
      </c>
      <c r="P35" s="36"/>
      <c r="Q35" s="36"/>
      <c r="R35" s="36">
        <v>1</v>
      </c>
      <c r="S35" s="36">
        <f t="shared" si="2"/>
      </c>
      <c r="T35" s="36">
        <f t="shared" si="14"/>
      </c>
      <c r="U35" s="36">
        <f t="shared" si="3"/>
      </c>
      <c r="V35" s="36">
        <f t="shared" si="15"/>
      </c>
      <c r="W35" s="36">
        <f t="shared" si="4"/>
      </c>
      <c r="X35" s="36">
        <f t="shared" si="16"/>
      </c>
      <c r="Y35" s="36">
        <f t="shared" si="5"/>
      </c>
      <c r="Z35" s="36">
        <f t="shared" si="17"/>
      </c>
      <c r="AA35" s="36">
        <f t="shared" si="6"/>
      </c>
      <c r="AB35" s="36">
        <f t="shared" si="18"/>
      </c>
      <c r="AC35" s="36">
        <f t="shared" si="7"/>
      </c>
      <c r="AD35" s="36">
        <f t="shared" si="19"/>
      </c>
      <c r="AE35" s="36">
        <f t="shared" si="8"/>
      </c>
      <c r="AF35" s="36">
        <f t="shared" si="20"/>
      </c>
      <c r="AG35" s="36"/>
      <c r="AH35" s="36"/>
      <c r="AI35" s="36"/>
      <c r="AJ35" s="36"/>
      <c r="AK35" s="36"/>
      <c r="AL35" s="36"/>
      <c r="AM35" s="36"/>
      <c r="AN35" s="69" t="s">
        <v>167</v>
      </c>
      <c r="AO35" s="250"/>
      <c r="AP35" s="251"/>
      <c r="AQ35" s="250"/>
      <c r="AR35" s="251"/>
      <c r="AS35" s="36" t="s">
        <v>28</v>
      </c>
      <c r="AT35" s="255"/>
      <c r="AU35" s="35"/>
      <c r="AV35" s="33"/>
      <c r="AW35" s="33"/>
      <c r="AX35" s="33"/>
      <c r="AY35" s="42"/>
      <c r="AZ35" s="33"/>
      <c r="BA35" s="33"/>
      <c r="BB35" s="33"/>
      <c r="BC35" s="34"/>
      <c r="BD35" s="36">
        <f>IF(BC35="","",DATEDIF(BC35,'チーム情報(様式A-4)'!$G$2,"Y"))</f>
      </c>
      <c r="BE35" s="386"/>
      <c r="BF35" s="386"/>
      <c r="BG35" s="386"/>
      <c r="BH35" s="386"/>
      <c r="BI35" s="387"/>
      <c r="BJ35" s="388"/>
      <c r="BK35" s="386"/>
      <c r="BL35" s="387"/>
      <c r="BM35" s="389"/>
      <c r="BN35" s="388"/>
      <c r="BO35" s="386"/>
      <c r="BP35" s="386"/>
      <c r="BQ35" s="389"/>
      <c r="BR35" s="390"/>
      <c r="BS35" s="386"/>
      <c r="BT35" s="386"/>
      <c r="BU35" s="386"/>
      <c r="BV35" s="87">
        <f t="shared" si="22"/>
        <v>0</v>
      </c>
      <c r="BW35" s="71">
        <f t="shared" si="9"/>
        <v>0</v>
      </c>
      <c r="BX35" s="71">
        <f t="shared" si="10"/>
        <v>0</v>
      </c>
    </row>
    <row r="36" spans="1:76" ht="53.25" customHeight="1">
      <c r="A36" s="36">
        <f>IF('※触らないで下さい'!$A$6="","",'※触らないで下さい'!$A$6)</f>
      </c>
      <c r="B36" s="197"/>
      <c r="C36" s="70">
        <f t="shared" si="0"/>
      </c>
      <c r="D36" s="70">
        <f t="shared" si="1"/>
      </c>
      <c r="E36" s="87">
        <f>'※触らないで下さい'!$B$6</f>
        <v>0</v>
      </c>
      <c r="F36" s="87">
        <f>'※触らないで下さい'!$C$6</f>
        <v>0</v>
      </c>
      <c r="G36" s="36" t="str">
        <f t="shared" si="21"/>
        <v>女</v>
      </c>
      <c r="H36" s="203" t="str">
        <f t="shared" si="11"/>
        <v>1900/01/00</v>
      </c>
      <c r="I36" s="36"/>
      <c r="J36" s="36">
        <f t="shared" si="12"/>
      </c>
      <c r="K36" s="36"/>
      <c r="L36" s="36"/>
      <c r="M36" s="69">
        <f t="shared" si="13"/>
      </c>
      <c r="N36" s="36">
        <f>'※触らないで下さい'!$D$6</f>
        <v>0</v>
      </c>
      <c r="O36" s="36">
        <f>'※触らないで下さい'!$E$6</f>
        <v>0</v>
      </c>
      <c r="P36" s="36"/>
      <c r="Q36" s="36"/>
      <c r="R36" s="36">
        <v>1</v>
      </c>
      <c r="S36" s="36">
        <f t="shared" si="2"/>
      </c>
      <c r="T36" s="36">
        <f t="shared" si="14"/>
      </c>
      <c r="U36" s="36">
        <f t="shared" si="3"/>
      </c>
      <c r="V36" s="36">
        <f t="shared" si="15"/>
      </c>
      <c r="W36" s="36">
        <f t="shared" si="4"/>
      </c>
      <c r="X36" s="36">
        <f t="shared" si="16"/>
      </c>
      <c r="Y36" s="36">
        <f t="shared" si="5"/>
      </c>
      <c r="Z36" s="36">
        <f t="shared" si="17"/>
      </c>
      <c r="AA36" s="36">
        <f t="shared" si="6"/>
      </c>
      <c r="AB36" s="36">
        <f t="shared" si="18"/>
      </c>
      <c r="AC36" s="36">
        <f t="shared" si="7"/>
      </c>
      <c r="AD36" s="36">
        <f t="shared" si="19"/>
      </c>
      <c r="AE36" s="36">
        <f t="shared" si="8"/>
      </c>
      <c r="AF36" s="36">
        <f t="shared" si="20"/>
      </c>
      <c r="AG36" s="36"/>
      <c r="AH36" s="36"/>
      <c r="AI36" s="36"/>
      <c r="AJ36" s="36"/>
      <c r="AK36" s="36"/>
      <c r="AL36" s="36"/>
      <c r="AM36" s="36"/>
      <c r="AN36" s="69" t="s">
        <v>168</v>
      </c>
      <c r="AO36" s="250"/>
      <c r="AP36" s="251"/>
      <c r="AQ36" s="250"/>
      <c r="AR36" s="251"/>
      <c r="AS36" s="36" t="s">
        <v>28</v>
      </c>
      <c r="AT36" s="255"/>
      <c r="AU36" s="35"/>
      <c r="AV36" s="33"/>
      <c r="AW36" s="33"/>
      <c r="AX36" s="33"/>
      <c r="AY36" s="42"/>
      <c r="AZ36" s="33"/>
      <c r="BA36" s="33"/>
      <c r="BB36" s="33"/>
      <c r="BC36" s="34"/>
      <c r="BD36" s="36">
        <f>IF(BC36="","",DATEDIF(BC36,'チーム情報(様式A-4)'!$G$2,"Y"))</f>
      </c>
      <c r="BE36" s="386"/>
      <c r="BF36" s="386"/>
      <c r="BG36" s="386"/>
      <c r="BH36" s="386"/>
      <c r="BI36" s="387"/>
      <c r="BJ36" s="388"/>
      <c r="BK36" s="386"/>
      <c r="BL36" s="387"/>
      <c r="BM36" s="389"/>
      <c r="BN36" s="388"/>
      <c r="BO36" s="386"/>
      <c r="BP36" s="386"/>
      <c r="BQ36" s="389"/>
      <c r="BR36" s="390"/>
      <c r="BS36" s="386"/>
      <c r="BT36" s="386"/>
      <c r="BU36" s="386"/>
      <c r="BV36" s="87">
        <f t="shared" si="22"/>
        <v>0</v>
      </c>
      <c r="BW36" s="71">
        <f t="shared" si="9"/>
        <v>0</v>
      </c>
      <c r="BX36" s="71">
        <f t="shared" si="10"/>
        <v>0</v>
      </c>
    </row>
    <row r="37" spans="1:76" ht="53.25" customHeight="1">
      <c r="A37" s="36">
        <f>IF('※触らないで下さい'!$A$6="","",'※触らないで下さい'!$A$6)</f>
      </c>
      <c r="B37" s="197"/>
      <c r="C37" s="70">
        <f t="shared" si="0"/>
      </c>
      <c r="D37" s="70">
        <f t="shared" si="1"/>
      </c>
      <c r="E37" s="87">
        <f>'※触らないで下さい'!$B$6</f>
        <v>0</v>
      </c>
      <c r="F37" s="87">
        <f>'※触らないで下さい'!$C$6</f>
        <v>0</v>
      </c>
      <c r="G37" s="36" t="str">
        <f t="shared" si="21"/>
        <v>女</v>
      </c>
      <c r="H37" s="203" t="str">
        <f t="shared" si="11"/>
        <v>1900/01/00</v>
      </c>
      <c r="I37" s="36"/>
      <c r="J37" s="36">
        <f t="shared" si="12"/>
      </c>
      <c r="K37" s="36"/>
      <c r="L37" s="36"/>
      <c r="M37" s="69">
        <f t="shared" si="13"/>
      </c>
      <c r="N37" s="36">
        <f>'※触らないで下さい'!$D$6</f>
        <v>0</v>
      </c>
      <c r="O37" s="36">
        <f>'※触らないで下さい'!$E$6</f>
        <v>0</v>
      </c>
      <c r="P37" s="36"/>
      <c r="Q37" s="36"/>
      <c r="R37" s="36">
        <v>1</v>
      </c>
      <c r="S37" s="36">
        <f t="shared" si="2"/>
      </c>
      <c r="T37" s="36">
        <f t="shared" si="14"/>
      </c>
      <c r="U37" s="36">
        <f t="shared" si="3"/>
      </c>
      <c r="V37" s="36">
        <f t="shared" si="15"/>
      </c>
      <c r="W37" s="36">
        <f t="shared" si="4"/>
      </c>
      <c r="X37" s="36">
        <f t="shared" si="16"/>
      </c>
      <c r="Y37" s="36">
        <f t="shared" si="5"/>
      </c>
      <c r="Z37" s="36">
        <f t="shared" si="17"/>
      </c>
      <c r="AA37" s="36">
        <f t="shared" si="6"/>
      </c>
      <c r="AB37" s="36">
        <f t="shared" si="18"/>
      </c>
      <c r="AC37" s="36">
        <f t="shared" si="7"/>
      </c>
      <c r="AD37" s="36">
        <f t="shared" si="19"/>
      </c>
      <c r="AE37" s="36">
        <f t="shared" si="8"/>
      </c>
      <c r="AF37" s="36">
        <f t="shared" si="20"/>
      </c>
      <c r="AG37" s="36"/>
      <c r="AH37" s="36"/>
      <c r="AI37" s="36"/>
      <c r="AJ37" s="36"/>
      <c r="AK37" s="36"/>
      <c r="AL37" s="36"/>
      <c r="AM37" s="36"/>
      <c r="AN37" s="69" t="s">
        <v>169</v>
      </c>
      <c r="AO37" s="250"/>
      <c r="AP37" s="251"/>
      <c r="AQ37" s="250"/>
      <c r="AR37" s="251"/>
      <c r="AS37" s="36" t="s">
        <v>28</v>
      </c>
      <c r="AT37" s="255"/>
      <c r="AU37" s="35"/>
      <c r="AV37" s="33"/>
      <c r="AW37" s="33"/>
      <c r="AX37" s="33"/>
      <c r="AY37" s="42"/>
      <c r="AZ37" s="33"/>
      <c r="BA37" s="33"/>
      <c r="BB37" s="33"/>
      <c r="BC37" s="34"/>
      <c r="BD37" s="36">
        <f>IF(BC37="","",DATEDIF(BC37,'チーム情報(様式A-4)'!$G$2,"Y"))</f>
      </c>
      <c r="BE37" s="386"/>
      <c r="BF37" s="386"/>
      <c r="BG37" s="386"/>
      <c r="BH37" s="386"/>
      <c r="BI37" s="387"/>
      <c r="BJ37" s="388"/>
      <c r="BK37" s="386"/>
      <c r="BL37" s="387"/>
      <c r="BM37" s="389"/>
      <c r="BN37" s="388"/>
      <c r="BO37" s="386"/>
      <c r="BP37" s="386"/>
      <c r="BQ37" s="389"/>
      <c r="BR37" s="390"/>
      <c r="BS37" s="386"/>
      <c r="BT37" s="386"/>
      <c r="BU37" s="386"/>
      <c r="BV37" s="87">
        <f t="shared" si="22"/>
        <v>0</v>
      </c>
      <c r="BW37" s="71">
        <f t="shared" si="9"/>
        <v>0</v>
      </c>
      <c r="BX37" s="71">
        <f t="shared" si="10"/>
        <v>0</v>
      </c>
    </row>
    <row r="38" spans="1:76" ht="53.25" customHeight="1">
      <c r="A38" s="36">
        <f>IF('※触らないで下さい'!$A$6="","",'※触らないで下さい'!$A$6)</f>
      </c>
      <c r="B38" s="197"/>
      <c r="C38" s="70">
        <f t="shared" si="0"/>
      </c>
      <c r="D38" s="70">
        <f t="shared" si="1"/>
      </c>
      <c r="E38" s="87">
        <f>'※触らないで下さい'!$B$6</f>
        <v>0</v>
      </c>
      <c r="F38" s="87">
        <f>'※触らないで下さい'!$C$6</f>
        <v>0</v>
      </c>
      <c r="G38" s="36" t="str">
        <f t="shared" si="21"/>
        <v>女</v>
      </c>
      <c r="H38" s="203" t="str">
        <f t="shared" si="11"/>
        <v>1900/01/00</v>
      </c>
      <c r="I38" s="36"/>
      <c r="J38" s="36">
        <f t="shared" si="12"/>
      </c>
      <c r="K38" s="36"/>
      <c r="L38" s="36"/>
      <c r="M38" s="69">
        <f t="shared" si="13"/>
      </c>
      <c r="N38" s="36">
        <f>'※触らないで下さい'!$D$6</f>
        <v>0</v>
      </c>
      <c r="O38" s="36">
        <f>'※触らないで下さい'!$E$6</f>
        <v>0</v>
      </c>
      <c r="P38" s="36"/>
      <c r="Q38" s="36"/>
      <c r="R38" s="36">
        <v>1</v>
      </c>
      <c r="S38" s="36">
        <f t="shared" si="2"/>
      </c>
      <c r="T38" s="36">
        <f t="shared" si="14"/>
      </c>
      <c r="U38" s="36">
        <f t="shared" si="3"/>
      </c>
      <c r="V38" s="36">
        <f t="shared" si="15"/>
      </c>
      <c r="W38" s="36">
        <f t="shared" si="4"/>
      </c>
      <c r="X38" s="36">
        <f t="shared" si="16"/>
      </c>
      <c r="Y38" s="36">
        <f t="shared" si="5"/>
      </c>
      <c r="Z38" s="36">
        <f t="shared" si="17"/>
      </c>
      <c r="AA38" s="36">
        <f t="shared" si="6"/>
      </c>
      <c r="AB38" s="36">
        <f t="shared" si="18"/>
      </c>
      <c r="AC38" s="36">
        <f t="shared" si="7"/>
      </c>
      <c r="AD38" s="36">
        <f t="shared" si="19"/>
      </c>
      <c r="AE38" s="36">
        <f t="shared" si="8"/>
      </c>
      <c r="AF38" s="36">
        <f t="shared" si="20"/>
      </c>
      <c r="AG38" s="36"/>
      <c r="AH38" s="36"/>
      <c r="AI38" s="36"/>
      <c r="AJ38" s="36"/>
      <c r="AK38" s="36"/>
      <c r="AL38" s="36"/>
      <c r="AM38" s="36"/>
      <c r="AN38" s="69" t="s">
        <v>170</v>
      </c>
      <c r="AO38" s="250"/>
      <c r="AP38" s="251"/>
      <c r="AQ38" s="250"/>
      <c r="AR38" s="251"/>
      <c r="AS38" s="36" t="s">
        <v>28</v>
      </c>
      <c r="AT38" s="255"/>
      <c r="AU38" s="35"/>
      <c r="AV38" s="33"/>
      <c r="AW38" s="33"/>
      <c r="AX38" s="33"/>
      <c r="AY38" s="42"/>
      <c r="AZ38" s="33"/>
      <c r="BA38" s="33"/>
      <c r="BB38" s="33"/>
      <c r="BC38" s="34"/>
      <c r="BD38" s="36">
        <f>IF(BC38="","",DATEDIF(BC38,'チーム情報(様式A-4)'!$G$2,"Y"))</f>
      </c>
      <c r="BE38" s="386"/>
      <c r="BF38" s="386"/>
      <c r="BG38" s="386"/>
      <c r="BH38" s="386"/>
      <c r="BI38" s="387"/>
      <c r="BJ38" s="388"/>
      <c r="BK38" s="386"/>
      <c r="BL38" s="387"/>
      <c r="BM38" s="389"/>
      <c r="BN38" s="388"/>
      <c r="BO38" s="386"/>
      <c r="BP38" s="386"/>
      <c r="BQ38" s="389"/>
      <c r="BR38" s="390"/>
      <c r="BS38" s="386"/>
      <c r="BT38" s="386"/>
      <c r="BU38" s="386"/>
      <c r="BV38" s="87">
        <f t="shared" si="22"/>
        <v>0</v>
      </c>
      <c r="BW38" s="71">
        <f t="shared" si="9"/>
        <v>0</v>
      </c>
      <c r="BX38" s="71">
        <f t="shared" si="10"/>
        <v>0</v>
      </c>
    </row>
    <row r="39" spans="1:76" ht="53.25" customHeight="1">
      <c r="A39" s="36">
        <f>IF('※触らないで下さい'!$A$6="","",'※触らないで下さい'!$A$6)</f>
      </c>
      <c r="B39" s="197"/>
      <c r="C39" s="70">
        <f t="shared" si="0"/>
      </c>
      <c r="D39" s="70">
        <f t="shared" si="1"/>
      </c>
      <c r="E39" s="87">
        <f>'※触らないで下さい'!$B$6</f>
        <v>0</v>
      </c>
      <c r="F39" s="87">
        <f>'※触らないで下さい'!$C$6</f>
        <v>0</v>
      </c>
      <c r="G39" s="36" t="str">
        <f t="shared" si="21"/>
        <v>女</v>
      </c>
      <c r="H39" s="203" t="str">
        <f t="shared" si="11"/>
        <v>1900/01/00</v>
      </c>
      <c r="I39" s="36"/>
      <c r="J39" s="36">
        <f t="shared" si="12"/>
      </c>
      <c r="K39" s="36"/>
      <c r="L39" s="36"/>
      <c r="M39" s="69">
        <f t="shared" si="13"/>
      </c>
      <c r="N39" s="36">
        <f>'※触らないで下さい'!$D$6</f>
        <v>0</v>
      </c>
      <c r="O39" s="36">
        <f>'※触らないで下さい'!$E$6</f>
        <v>0</v>
      </c>
      <c r="P39" s="36"/>
      <c r="Q39" s="36"/>
      <c r="R39" s="36">
        <v>1</v>
      </c>
      <c r="S39" s="36">
        <f t="shared" si="2"/>
      </c>
      <c r="T39" s="36">
        <f t="shared" si="14"/>
      </c>
      <c r="U39" s="36">
        <f t="shared" si="3"/>
      </c>
      <c r="V39" s="36">
        <f t="shared" si="15"/>
      </c>
      <c r="W39" s="36">
        <f t="shared" si="4"/>
      </c>
      <c r="X39" s="36">
        <f t="shared" si="16"/>
      </c>
      <c r="Y39" s="36">
        <f t="shared" si="5"/>
      </c>
      <c r="Z39" s="36">
        <f t="shared" si="17"/>
      </c>
      <c r="AA39" s="36">
        <f t="shared" si="6"/>
      </c>
      <c r="AB39" s="36">
        <f t="shared" si="18"/>
      </c>
      <c r="AC39" s="36">
        <f t="shared" si="7"/>
      </c>
      <c r="AD39" s="36">
        <f t="shared" si="19"/>
      </c>
      <c r="AE39" s="36">
        <f t="shared" si="8"/>
      </c>
      <c r="AF39" s="36">
        <f t="shared" si="20"/>
      </c>
      <c r="AG39" s="36"/>
      <c r="AH39" s="36"/>
      <c r="AI39" s="36"/>
      <c r="AJ39" s="36"/>
      <c r="AK39" s="36"/>
      <c r="AL39" s="36"/>
      <c r="AM39" s="36"/>
      <c r="AN39" s="69" t="s">
        <v>171</v>
      </c>
      <c r="AO39" s="250"/>
      <c r="AP39" s="251"/>
      <c r="AQ39" s="250"/>
      <c r="AR39" s="251"/>
      <c r="AS39" s="36" t="s">
        <v>28</v>
      </c>
      <c r="AT39" s="255"/>
      <c r="AU39" s="35"/>
      <c r="AV39" s="33"/>
      <c r="AW39" s="33"/>
      <c r="AX39" s="33"/>
      <c r="AY39" s="42"/>
      <c r="AZ39" s="33"/>
      <c r="BA39" s="33"/>
      <c r="BB39" s="33"/>
      <c r="BC39" s="34"/>
      <c r="BD39" s="36">
        <f>IF(BC39="","",DATEDIF(BC39,'チーム情報(様式A-4)'!$G$2,"Y"))</f>
      </c>
      <c r="BE39" s="386"/>
      <c r="BF39" s="386"/>
      <c r="BG39" s="386"/>
      <c r="BH39" s="386"/>
      <c r="BI39" s="387"/>
      <c r="BJ39" s="388"/>
      <c r="BK39" s="386"/>
      <c r="BL39" s="387"/>
      <c r="BM39" s="389"/>
      <c r="BN39" s="388"/>
      <c r="BO39" s="386"/>
      <c r="BP39" s="386"/>
      <c r="BQ39" s="389"/>
      <c r="BR39" s="390"/>
      <c r="BS39" s="386"/>
      <c r="BT39" s="386"/>
      <c r="BU39" s="386"/>
      <c r="BV39" s="87">
        <f t="shared" si="22"/>
        <v>0</v>
      </c>
      <c r="BW39" s="71">
        <f t="shared" si="9"/>
        <v>0</v>
      </c>
      <c r="BX39" s="71">
        <f t="shared" si="10"/>
        <v>0</v>
      </c>
    </row>
    <row r="40" spans="1:76" ht="53.25" customHeight="1">
      <c r="A40" s="36">
        <f>IF('※触らないで下さい'!$A$6="","",'※触らないで下さい'!$A$6)</f>
      </c>
      <c r="B40" s="197"/>
      <c r="C40" s="70">
        <f aca="true" t="shared" si="23" ref="C40:C59">IF(AO40="","",TRIM(AO40&amp;"　"&amp;AP40))</f>
      </c>
      <c r="D40" s="70">
        <f aca="true" t="shared" si="24" ref="D40:D59">IF(AO40="","",TRIM(AQ40&amp;" "&amp;AR40))</f>
      </c>
      <c r="E40" s="87">
        <f>'※触らないで下さい'!$B$6</f>
        <v>0</v>
      </c>
      <c r="F40" s="87">
        <f>'※触らないで下さい'!$C$6</f>
        <v>0</v>
      </c>
      <c r="G40" s="36" t="str">
        <f t="shared" si="21"/>
        <v>女</v>
      </c>
      <c r="H40" s="203" t="str">
        <f t="shared" si="11"/>
        <v>1900/01/00</v>
      </c>
      <c r="I40" s="36"/>
      <c r="J40" s="36">
        <f t="shared" si="12"/>
      </c>
      <c r="K40" s="36"/>
      <c r="L40" s="36"/>
      <c r="M40" s="69">
        <f t="shared" si="13"/>
      </c>
      <c r="N40" s="36">
        <f>'※触らないで下さい'!$D$6</f>
        <v>0</v>
      </c>
      <c r="O40" s="36">
        <f>'※触らないで下さい'!$E$6</f>
        <v>0</v>
      </c>
      <c r="P40" s="36"/>
      <c r="Q40" s="36"/>
      <c r="R40" s="36">
        <v>1</v>
      </c>
      <c r="S40" s="36">
        <f aca="true" t="shared" si="25" ref="S40:S59">IF(T40="","",$BJ$7)</f>
      </c>
      <c r="T40" s="36">
        <f t="shared" si="14"/>
      </c>
      <c r="U40" s="36">
        <f aca="true" t="shared" si="26" ref="U40:U59">IF(V40="","",$BK$7)</f>
      </c>
      <c r="V40" s="36">
        <f t="shared" si="15"/>
      </c>
      <c r="W40" s="36">
        <f aca="true" t="shared" si="27" ref="W40:W59">IF(X40="","",$BM$7)</f>
      </c>
      <c r="X40" s="36">
        <f t="shared" si="16"/>
      </c>
      <c r="Y40" s="36">
        <f aca="true" t="shared" si="28" ref="Y40:Y59">IF(Z40="","",$BN$7)</f>
      </c>
      <c r="Z40" s="36">
        <f t="shared" si="17"/>
      </c>
      <c r="AA40" s="36">
        <f aca="true" t="shared" si="29" ref="AA40:AA59">IF(AB40="","",$BO$7)</f>
      </c>
      <c r="AB40" s="36">
        <f t="shared" si="18"/>
      </c>
      <c r="AC40" s="36">
        <f aca="true" t="shared" si="30" ref="AC40:AC59">IF(AD40="","",$BP$7)</f>
      </c>
      <c r="AD40" s="36">
        <f t="shared" si="19"/>
      </c>
      <c r="AE40" s="36">
        <f aca="true" t="shared" si="31" ref="AE40:AE59">IF(AF40="","",$BU$7)</f>
      </c>
      <c r="AF40" s="36">
        <f t="shared" si="20"/>
      </c>
      <c r="AG40" s="36"/>
      <c r="AH40" s="36"/>
      <c r="AI40" s="36"/>
      <c r="AJ40" s="36"/>
      <c r="AK40" s="36"/>
      <c r="AL40" s="36"/>
      <c r="AM40" s="36"/>
      <c r="AN40" s="69" t="s">
        <v>172</v>
      </c>
      <c r="AO40" s="250"/>
      <c r="AP40" s="251"/>
      <c r="AQ40" s="250"/>
      <c r="AR40" s="251"/>
      <c r="AS40" s="36" t="s">
        <v>28</v>
      </c>
      <c r="AT40" s="255"/>
      <c r="AU40" s="35"/>
      <c r="AV40" s="33"/>
      <c r="AW40" s="33"/>
      <c r="AX40" s="33"/>
      <c r="AY40" s="42"/>
      <c r="AZ40" s="33"/>
      <c r="BA40" s="33"/>
      <c r="BB40" s="33"/>
      <c r="BC40" s="34"/>
      <c r="BD40" s="36">
        <f>IF(BC40="","",DATEDIF(BC40,'チーム情報(様式A-4)'!$G$2,"Y"))</f>
      </c>
      <c r="BE40" s="386"/>
      <c r="BF40" s="386"/>
      <c r="BG40" s="386"/>
      <c r="BH40" s="386"/>
      <c r="BI40" s="387"/>
      <c r="BJ40" s="388"/>
      <c r="BK40" s="386"/>
      <c r="BL40" s="387"/>
      <c r="BM40" s="389"/>
      <c r="BN40" s="388"/>
      <c r="BO40" s="386"/>
      <c r="BP40" s="386"/>
      <c r="BQ40" s="389"/>
      <c r="BR40" s="390"/>
      <c r="BS40" s="386"/>
      <c r="BT40" s="386"/>
      <c r="BU40" s="386"/>
      <c r="BV40" s="87">
        <f t="shared" si="22"/>
        <v>0</v>
      </c>
      <c r="BW40" s="71">
        <f aca="true" t="shared" si="32" ref="BW40:BW59">IF(BV40&lt;=$CC$81,BV40,$CC$81)</f>
        <v>0</v>
      </c>
      <c r="BX40" s="71">
        <f aca="true" t="shared" si="33" ref="BX40:BX59">IF(BV40&lt;=$CC$81,0,BV40-$CC$81)</f>
        <v>0</v>
      </c>
    </row>
    <row r="41" spans="1:76" ht="53.25" customHeight="1">
      <c r="A41" s="36">
        <f>IF('※触らないで下さい'!$A$6="","",'※触らないで下さい'!$A$6)</f>
      </c>
      <c r="B41" s="197"/>
      <c r="C41" s="70">
        <f t="shared" si="23"/>
      </c>
      <c r="D41" s="70">
        <f t="shared" si="24"/>
      </c>
      <c r="E41" s="87">
        <f>'※触らないで下さい'!$B$6</f>
        <v>0</v>
      </c>
      <c r="F41" s="87">
        <f>'※触らないで下さい'!$C$6</f>
        <v>0</v>
      </c>
      <c r="G41" s="36" t="str">
        <f t="shared" si="21"/>
        <v>女</v>
      </c>
      <c r="H41" s="203" t="str">
        <f t="shared" si="11"/>
        <v>1900/01/00</v>
      </c>
      <c r="I41" s="36"/>
      <c r="J41" s="36">
        <f t="shared" si="12"/>
      </c>
      <c r="K41" s="36"/>
      <c r="L41" s="36"/>
      <c r="M41" s="69">
        <f t="shared" si="13"/>
      </c>
      <c r="N41" s="36">
        <f>'※触らないで下さい'!$D$6</f>
        <v>0</v>
      </c>
      <c r="O41" s="36">
        <f>'※触らないで下さい'!$E$6</f>
        <v>0</v>
      </c>
      <c r="P41" s="36"/>
      <c r="Q41" s="36"/>
      <c r="R41" s="36">
        <v>1</v>
      </c>
      <c r="S41" s="36">
        <f t="shared" si="25"/>
      </c>
      <c r="T41" s="36">
        <f t="shared" si="14"/>
      </c>
      <c r="U41" s="36">
        <f t="shared" si="26"/>
      </c>
      <c r="V41" s="36">
        <f t="shared" si="15"/>
      </c>
      <c r="W41" s="36">
        <f t="shared" si="27"/>
      </c>
      <c r="X41" s="36">
        <f t="shared" si="16"/>
      </c>
      <c r="Y41" s="36">
        <f t="shared" si="28"/>
      </c>
      <c r="Z41" s="36">
        <f t="shared" si="17"/>
      </c>
      <c r="AA41" s="36">
        <f t="shared" si="29"/>
      </c>
      <c r="AB41" s="36">
        <f t="shared" si="18"/>
      </c>
      <c r="AC41" s="36">
        <f t="shared" si="30"/>
      </c>
      <c r="AD41" s="36">
        <f t="shared" si="19"/>
      </c>
      <c r="AE41" s="36">
        <f t="shared" si="31"/>
      </c>
      <c r="AF41" s="36">
        <f t="shared" si="20"/>
      </c>
      <c r="AG41" s="36"/>
      <c r="AH41" s="36"/>
      <c r="AI41" s="36"/>
      <c r="AJ41" s="36"/>
      <c r="AK41" s="36"/>
      <c r="AL41" s="36"/>
      <c r="AM41" s="36"/>
      <c r="AN41" s="69" t="s">
        <v>173</v>
      </c>
      <c r="AO41" s="250"/>
      <c r="AP41" s="251"/>
      <c r="AQ41" s="250"/>
      <c r="AR41" s="251"/>
      <c r="AS41" s="36" t="s">
        <v>28</v>
      </c>
      <c r="AT41" s="255"/>
      <c r="AU41" s="35"/>
      <c r="AV41" s="33"/>
      <c r="AW41" s="33"/>
      <c r="AX41" s="33"/>
      <c r="AY41" s="42"/>
      <c r="AZ41" s="33"/>
      <c r="BA41" s="33"/>
      <c r="BB41" s="33"/>
      <c r="BC41" s="34"/>
      <c r="BD41" s="36">
        <f>IF(BC41="","",DATEDIF(BC41,'チーム情報(様式A-4)'!$G$2,"Y"))</f>
      </c>
      <c r="BE41" s="386"/>
      <c r="BF41" s="386"/>
      <c r="BG41" s="386"/>
      <c r="BH41" s="386"/>
      <c r="BI41" s="387"/>
      <c r="BJ41" s="388"/>
      <c r="BK41" s="386"/>
      <c r="BL41" s="387"/>
      <c r="BM41" s="389"/>
      <c r="BN41" s="388"/>
      <c r="BO41" s="386"/>
      <c r="BP41" s="386"/>
      <c r="BQ41" s="389"/>
      <c r="BR41" s="390"/>
      <c r="BS41" s="386"/>
      <c r="BT41" s="386"/>
      <c r="BU41" s="386"/>
      <c r="BV41" s="87">
        <f t="shared" si="22"/>
        <v>0</v>
      </c>
      <c r="BW41" s="71">
        <f t="shared" si="32"/>
        <v>0</v>
      </c>
      <c r="BX41" s="71">
        <f t="shared" si="33"/>
        <v>0</v>
      </c>
    </row>
    <row r="42" spans="1:76" ht="53.25" customHeight="1">
      <c r="A42" s="36">
        <f>IF('※触らないで下さい'!$A$6="","",'※触らないで下さい'!$A$6)</f>
      </c>
      <c r="B42" s="197"/>
      <c r="C42" s="70">
        <f t="shared" si="23"/>
      </c>
      <c r="D42" s="70">
        <f t="shared" si="24"/>
      </c>
      <c r="E42" s="87">
        <f>'※触らないで下さい'!$B$6</f>
        <v>0</v>
      </c>
      <c r="F42" s="87">
        <f>'※触らないで下さい'!$C$6</f>
        <v>0</v>
      </c>
      <c r="G42" s="36" t="str">
        <f t="shared" si="21"/>
        <v>女</v>
      </c>
      <c r="H42" s="203" t="str">
        <f t="shared" si="11"/>
        <v>1900/01/00</v>
      </c>
      <c r="I42" s="36"/>
      <c r="J42" s="36">
        <f t="shared" si="12"/>
      </c>
      <c r="K42" s="36"/>
      <c r="L42" s="36"/>
      <c r="M42" s="69">
        <f t="shared" si="13"/>
      </c>
      <c r="N42" s="36">
        <f>'※触らないで下さい'!$D$6</f>
        <v>0</v>
      </c>
      <c r="O42" s="36">
        <f>'※触らないで下さい'!$E$6</f>
        <v>0</v>
      </c>
      <c r="P42" s="36"/>
      <c r="Q42" s="36"/>
      <c r="R42" s="36">
        <v>1</v>
      </c>
      <c r="S42" s="36">
        <f t="shared" si="25"/>
      </c>
      <c r="T42" s="36">
        <f t="shared" si="14"/>
      </c>
      <c r="U42" s="36">
        <f t="shared" si="26"/>
      </c>
      <c r="V42" s="36">
        <f t="shared" si="15"/>
      </c>
      <c r="W42" s="36">
        <f t="shared" si="27"/>
      </c>
      <c r="X42" s="36">
        <f t="shared" si="16"/>
      </c>
      <c r="Y42" s="36">
        <f t="shared" si="28"/>
      </c>
      <c r="Z42" s="36">
        <f t="shared" si="17"/>
      </c>
      <c r="AA42" s="36">
        <f t="shared" si="29"/>
      </c>
      <c r="AB42" s="36">
        <f t="shared" si="18"/>
      </c>
      <c r="AC42" s="36">
        <f t="shared" si="30"/>
      </c>
      <c r="AD42" s="36">
        <f t="shared" si="19"/>
      </c>
      <c r="AE42" s="36">
        <f t="shared" si="31"/>
      </c>
      <c r="AF42" s="36">
        <f t="shared" si="20"/>
      </c>
      <c r="AG42" s="36"/>
      <c r="AH42" s="36"/>
      <c r="AI42" s="36"/>
      <c r="AJ42" s="36"/>
      <c r="AK42" s="36"/>
      <c r="AL42" s="36"/>
      <c r="AM42" s="36"/>
      <c r="AN42" s="69" t="s">
        <v>174</v>
      </c>
      <c r="AO42" s="250"/>
      <c r="AP42" s="251"/>
      <c r="AQ42" s="250"/>
      <c r="AR42" s="251"/>
      <c r="AS42" s="36" t="s">
        <v>28</v>
      </c>
      <c r="AT42" s="255"/>
      <c r="AU42" s="35"/>
      <c r="AV42" s="33"/>
      <c r="AW42" s="33"/>
      <c r="AX42" s="33"/>
      <c r="AY42" s="42"/>
      <c r="AZ42" s="33"/>
      <c r="BA42" s="33"/>
      <c r="BB42" s="33"/>
      <c r="BC42" s="34"/>
      <c r="BD42" s="36">
        <f>IF(BC42="","",DATEDIF(BC42,'チーム情報(様式A-4)'!$G$2,"Y"))</f>
      </c>
      <c r="BE42" s="386"/>
      <c r="BF42" s="386"/>
      <c r="BG42" s="386"/>
      <c r="BH42" s="386"/>
      <c r="BI42" s="387"/>
      <c r="BJ42" s="388"/>
      <c r="BK42" s="386"/>
      <c r="BL42" s="387"/>
      <c r="BM42" s="389"/>
      <c r="BN42" s="388"/>
      <c r="BO42" s="386"/>
      <c r="BP42" s="386"/>
      <c r="BQ42" s="389"/>
      <c r="BR42" s="390"/>
      <c r="BS42" s="386"/>
      <c r="BT42" s="386"/>
      <c r="BU42" s="386"/>
      <c r="BV42" s="87">
        <f t="shared" si="22"/>
        <v>0</v>
      </c>
      <c r="BW42" s="71">
        <f t="shared" si="32"/>
        <v>0</v>
      </c>
      <c r="BX42" s="71">
        <f t="shared" si="33"/>
        <v>0</v>
      </c>
    </row>
    <row r="43" spans="1:76" ht="53.25" customHeight="1">
      <c r="A43" s="36">
        <f>IF('※触らないで下さい'!$A$6="","",'※触らないで下さい'!$A$6)</f>
      </c>
      <c r="B43" s="197"/>
      <c r="C43" s="70">
        <f t="shared" si="23"/>
      </c>
      <c r="D43" s="70">
        <f t="shared" si="24"/>
      </c>
      <c r="E43" s="87">
        <f>'※触らないで下さい'!$B$6</f>
        <v>0</v>
      </c>
      <c r="F43" s="87">
        <f>'※触らないで下さい'!$C$6</f>
        <v>0</v>
      </c>
      <c r="G43" s="36" t="str">
        <f t="shared" si="21"/>
        <v>女</v>
      </c>
      <c r="H43" s="203" t="str">
        <f t="shared" si="11"/>
        <v>1900/01/00</v>
      </c>
      <c r="I43" s="36"/>
      <c r="J43" s="36">
        <f t="shared" si="12"/>
      </c>
      <c r="K43" s="36"/>
      <c r="L43" s="36"/>
      <c r="M43" s="69">
        <f t="shared" si="13"/>
      </c>
      <c r="N43" s="36">
        <f>'※触らないで下さい'!$D$6</f>
        <v>0</v>
      </c>
      <c r="O43" s="36">
        <f>'※触らないで下さい'!$E$6</f>
        <v>0</v>
      </c>
      <c r="P43" s="36"/>
      <c r="Q43" s="36"/>
      <c r="R43" s="36">
        <v>1</v>
      </c>
      <c r="S43" s="36">
        <f t="shared" si="25"/>
      </c>
      <c r="T43" s="36">
        <f t="shared" si="14"/>
      </c>
      <c r="U43" s="36">
        <f t="shared" si="26"/>
      </c>
      <c r="V43" s="36">
        <f t="shared" si="15"/>
      </c>
      <c r="W43" s="36">
        <f t="shared" si="27"/>
      </c>
      <c r="X43" s="36">
        <f t="shared" si="16"/>
      </c>
      <c r="Y43" s="36">
        <f t="shared" si="28"/>
      </c>
      <c r="Z43" s="36">
        <f t="shared" si="17"/>
      </c>
      <c r="AA43" s="36">
        <f t="shared" si="29"/>
      </c>
      <c r="AB43" s="36">
        <f t="shared" si="18"/>
      </c>
      <c r="AC43" s="36">
        <f t="shared" si="30"/>
      </c>
      <c r="AD43" s="36">
        <f t="shared" si="19"/>
      </c>
      <c r="AE43" s="36">
        <f t="shared" si="31"/>
      </c>
      <c r="AF43" s="36">
        <f t="shared" si="20"/>
      </c>
      <c r="AG43" s="36"/>
      <c r="AH43" s="36"/>
      <c r="AI43" s="36"/>
      <c r="AJ43" s="36"/>
      <c r="AK43" s="36"/>
      <c r="AL43" s="36"/>
      <c r="AM43" s="36"/>
      <c r="AN43" s="69" t="s">
        <v>175</v>
      </c>
      <c r="AO43" s="250"/>
      <c r="AP43" s="251"/>
      <c r="AQ43" s="250"/>
      <c r="AR43" s="251"/>
      <c r="AS43" s="36" t="s">
        <v>28</v>
      </c>
      <c r="AT43" s="255"/>
      <c r="AU43" s="35"/>
      <c r="AV43" s="33"/>
      <c r="AW43" s="33"/>
      <c r="AX43" s="33"/>
      <c r="AY43" s="42"/>
      <c r="AZ43" s="33"/>
      <c r="BA43" s="33"/>
      <c r="BB43" s="33"/>
      <c r="BC43" s="34"/>
      <c r="BD43" s="36">
        <f>IF(BC43="","",DATEDIF(BC43,'チーム情報(様式A-4)'!$G$2,"Y"))</f>
      </c>
      <c r="BE43" s="386"/>
      <c r="BF43" s="386"/>
      <c r="BG43" s="386"/>
      <c r="BH43" s="386"/>
      <c r="BI43" s="387"/>
      <c r="BJ43" s="388"/>
      <c r="BK43" s="386"/>
      <c r="BL43" s="387"/>
      <c r="BM43" s="389"/>
      <c r="BN43" s="388"/>
      <c r="BO43" s="386"/>
      <c r="BP43" s="386"/>
      <c r="BQ43" s="389"/>
      <c r="BR43" s="390"/>
      <c r="BS43" s="386"/>
      <c r="BT43" s="386"/>
      <c r="BU43" s="386"/>
      <c r="BV43" s="87">
        <f t="shared" si="22"/>
        <v>0</v>
      </c>
      <c r="BW43" s="71">
        <f t="shared" si="32"/>
        <v>0</v>
      </c>
      <c r="BX43" s="71">
        <f t="shared" si="33"/>
        <v>0</v>
      </c>
    </row>
    <row r="44" spans="1:76" ht="53.25" customHeight="1">
      <c r="A44" s="36">
        <f>IF('※触らないで下さい'!$A$6="","",'※触らないで下さい'!$A$6)</f>
      </c>
      <c r="B44" s="197"/>
      <c r="C44" s="70">
        <f t="shared" si="23"/>
      </c>
      <c r="D44" s="70">
        <f t="shared" si="24"/>
      </c>
      <c r="E44" s="87">
        <f>'※触らないで下さい'!$B$6</f>
        <v>0</v>
      </c>
      <c r="F44" s="87">
        <f>'※触らないで下さい'!$C$6</f>
        <v>0</v>
      </c>
      <c r="G44" s="36" t="str">
        <f t="shared" si="21"/>
        <v>女</v>
      </c>
      <c r="H44" s="203" t="str">
        <f t="shared" si="11"/>
        <v>1900/01/00</v>
      </c>
      <c r="I44" s="36"/>
      <c r="J44" s="36">
        <f t="shared" si="12"/>
      </c>
      <c r="K44" s="36"/>
      <c r="L44" s="36"/>
      <c r="M44" s="69">
        <f t="shared" si="13"/>
      </c>
      <c r="N44" s="36">
        <f>'※触らないで下さい'!$D$6</f>
        <v>0</v>
      </c>
      <c r="O44" s="36">
        <f>'※触らないで下さい'!$E$6</f>
        <v>0</v>
      </c>
      <c r="P44" s="36"/>
      <c r="Q44" s="36"/>
      <c r="R44" s="36">
        <v>1</v>
      </c>
      <c r="S44" s="36">
        <f t="shared" si="25"/>
      </c>
      <c r="T44" s="36">
        <f t="shared" si="14"/>
      </c>
      <c r="U44" s="36">
        <f t="shared" si="26"/>
      </c>
      <c r="V44" s="36">
        <f t="shared" si="15"/>
      </c>
      <c r="W44" s="36">
        <f t="shared" si="27"/>
      </c>
      <c r="X44" s="36">
        <f t="shared" si="16"/>
      </c>
      <c r="Y44" s="36">
        <f t="shared" si="28"/>
      </c>
      <c r="Z44" s="36">
        <f t="shared" si="17"/>
      </c>
      <c r="AA44" s="36">
        <f t="shared" si="29"/>
      </c>
      <c r="AB44" s="36">
        <f t="shared" si="18"/>
      </c>
      <c r="AC44" s="36">
        <f t="shared" si="30"/>
      </c>
      <c r="AD44" s="36">
        <f t="shared" si="19"/>
      </c>
      <c r="AE44" s="36">
        <f t="shared" si="31"/>
      </c>
      <c r="AF44" s="36">
        <f t="shared" si="20"/>
      </c>
      <c r="AG44" s="36"/>
      <c r="AH44" s="36"/>
      <c r="AI44" s="36"/>
      <c r="AJ44" s="36"/>
      <c r="AK44" s="36"/>
      <c r="AL44" s="36"/>
      <c r="AM44" s="36"/>
      <c r="AN44" s="69" t="s">
        <v>176</v>
      </c>
      <c r="AO44" s="250"/>
      <c r="AP44" s="251"/>
      <c r="AQ44" s="250"/>
      <c r="AR44" s="251"/>
      <c r="AS44" s="36" t="s">
        <v>28</v>
      </c>
      <c r="AT44" s="255"/>
      <c r="AU44" s="35"/>
      <c r="AV44" s="33"/>
      <c r="AW44" s="33"/>
      <c r="AX44" s="33"/>
      <c r="AY44" s="42"/>
      <c r="AZ44" s="33"/>
      <c r="BA44" s="33"/>
      <c r="BB44" s="33"/>
      <c r="BC44" s="34"/>
      <c r="BD44" s="36">
        <f>IF(BC44="","",DATEDIF(BC44,'チーム情報(様式A-4)'!$G$2,"Y"))</f>
      </c>
      <c r="BE44" s="386"/>
      <c r="BF44" s="386"/>
      <c r="BG44" s="386"/>
      <c r="BH44" s="386"/>
      <c r="BI44" s="387"/>
      <c r="BJ44" s="388"/>
      <c r="BK44" s="386"/>
      <c r="BL44" s="387"/>
      <c r="BM44" s="389"/>
      <c r="BN44" s="388"/>
      <c r="BO44" s="386"/>
      <c r="BP44" s="386"/>
      <c r="BQ44" s="389"/>
      <c r="BR44" s="390"/>
      <c r="BS44" s="386"/>
      <c r="BT44" s="386"/>
      <c r="BU44" s="386"/>
      <c r="BV44" s="87">
        <f t="shared" si="22"/>
        <v>0</v>
      </c>
      <c r="BW44" s="71">
        <f t="shared" si="32"/>
        <v>0</v>
      </c>
      <c r="BX44" s="71">
        <f t="shared" si="33"/>
        <v>0</v>
      </c>
    </row>
    <row r="45" spans="1:76" ht="53.25" customHeight="1">
      <c r="A45" s="36">
        <f>IF('※触らないで下さい'!$A$6="","",'※触らないで下さい'!$A$6)</f>
      </c>
      <c r="B45" s="197"/>
      <c r="C45" s="70">
        <f t="shared" si="23"/>
      </c>
      <c r="D45" s="70">
        <f t="shared" si="24"/>
      </c>
      <c r="E45" s="87">
        <f>'※触らないで下さい'!$B$6</f>
        <v>0</v>
      </c>
      <c r="F45" s="87">
        <f>'※触らないで下さい'!$C$6</f>
        <v>0</v>
      </c>
      <c r="G45" s="36" t="str">
        <f t="shared" si="21"/>
        <v>女</v>
      </c>
      <c r="H45" s="203" t="str">
        <f t="shared" si="11"/>
        <v>1900/01/00</v>
      </c>
      <c r="I45" s="36"/>
      <c r="J45" s="36">
        <f t="shared" si="12"/>
      </c>
      <c r="K45" s="36"/>
      <c r="L45" s="36"/>
      <c r="M45" s="69">
        <f t="shared" si="13"/>
      </c>
      <c r="N45" s="36">
        <f>'※触らないで下さい'!$D$6</f>
        <v>0</v>
      </c>
      <c r="O45" s="36">
        <f>'※触らないで下さい'!$E$6</f>
        <v>0</v>
      </c>
      <c r="P45" s="36"/>
      <c r="Q45" s="36"/>
      <c r="R45" s="36">
        <v>1</v>
      </c>
      <c r="S45" s="36">
        <f t="shared" si="25"/>
      </c>
      <c r="T45" s="36">
        <f t="shared" si="14"/>
      </c>
      <c r="U45" s="36">
        <f t="shared" si="26"/>
      </c>
      <c r="V45" s="36">
        <f t="shared" si="15"/>
      </c>
      <c r="W45" s="36">
        <f t="shared" si="27"/>
      </c>
      <c r="X45" s="36">
        <f t="shared" si="16"/>
      </c>
      <c r="Y45" s="36">
        <f t="shared" si="28"/>
      </c>
      <c r="Z45" s="36">
        <f t="shared" si="17"/>
      </c>
      <c r="AA45" s="36">
        <f t="shared" si="29"/>
      </c>
      <c r="AB45" s="36">
        <f t="shared" si="18"/>
      </c>
      <c r="AC45" s="36">
        <f t="shared" si="30"/>
      </c>
      <c r="AD45" s="36">
        <f t="shared" si="19"/>
      </c>
      <c r="AE45" s="36">
        <f t="shared" si="31"/>
      </c>
      <c r="AF45" s="36">
        <f t="shared" si="20"/>
      </c>
      <c r="AG45" s="36"/>
      <c r="AH45" s="36"/>
      <c r="AI45" s="36"/>
      <c r="AJ45" s="36"/>
      <c r="AK45" s="36"/>
      <c r="AL45" s="36"/>
      <c r="AM45" s="36"/>
      <c r="AN45" s="69" t="s">
        <v>177</v>
      </c>
      <c r="AO45" s="250"/>
      <c r="AP45" s="251"/>
      <c r="AQ45" s="250"/>
      <c r="AR45" s="251"/>
      <c r="AS45" s="36" t="s">
        <v>28</v>
      </c>
      <c r="AT45" s="255"/>
      <c r="AU45" s="35"/>
      <c r="AV45" s="33"/>
      <c r="AW45" s="33"/>
      <c r="AX45" s="33"/>
      <c r="AY45" s="42"/>
      <c r="AZ45" s="33"/>
      <c r="BA45" s="33"/>
      <c r="BB45" s="33"/>
      <c r="BC45" s="34"/>
      <c r="BD45" s="36">
        <f>IF(BC45="","",DATEDIF(BC45,'チーム情報(様式A-4)'!$G$2,"Y"))</f>
      </c>
      <c r="BE45" s="386"/>
      <c r="BF45" s="386"/>
      <c r="BG45" s="386"/>
      <c r="BH45" s="386"/>
      <c r="BI45" s="387"/>
      <c r="BJ45" s="388"/>
      <c r="BK45" s="386"/>
      <c r="BL45" s="387"/>
      <c r="BM45" s="389"/>
      <c r="BN45" s="388"/>
      <c r="BO45" s="386"/>
      <c r="BP45" s="386"/>
      <c r="BQ45" s="389"/>
      <c r="BR45" s="390"/>
      <c r="BS45" s="386"/>
      <c r="BT45" s="386"/>
      <c r="BU45" s="386"/>
      <c r="BV45" s="87">
        <f t="shared" si="22"/>
        <v>0</v>
      </c>
      <c r="BW45" s="71">
        <f t="shared" si="32"/>
        <v>0</v>
      </c>
      <c r="BX45" s="71">
        <f t="shared" si="33"/>
        <v>0</v>
      </c>
    </row>
    <row r="46" spans="1:76" ht="53.25" customHeight="1">
      <c r="A46" s="36">
        <f>IF('※触らないで下さい'!$A$6="","",'※触らないで下さい'!$A$6)</f>
      </c>
      <c r="B46" s="197"/>
      <c r="C46" s="70">
        <f t="shared" si="23"/>
      </c>
      <c r="D46" s="70">
        <f t="shared" si="24"/>
      </c>
      <c r="E46" s="87">
        <f>'※触らないで下さい'!$B$6</f>
        <v>0</v>
      </c>
      <c r="F46" s="87">
        <f>'※触らないで下さい'!$C$6</f>
        <v>0</v>
      </c>
      <c r="G46" s="36" t="str">
        <f t="shared" si="21"/>
        <v>女</v>
      </c>
      <c r="H46" s="203" t="str">
        <f t="shared" si="11"/>
        <v>1900/01/00</v>
      </c>
      <c r="I46" s="36"/>
      <c r="J46" s="36">
        <f t="shared" si="12"/>
      </c>
      <c r="K46" s="36"/>
      <c r="L46" s="36"/>
      <c r="M46" s="69">
        <f t="shared" si="13"/>
      </c>
      <c r="N46" s="36">
        <f>'※触らないで下さい'!$D$6</f>
        <v>0</v>
      </c>
      <c r="O46" s="36">
        <f>'※触らないで下さい'!$E$6</f>
        <v>0</v>
      </c>
      <c r="P46" s="36"/>
      <c r="Q46" s="36"/>
      <c r="R46" s="36">
        <v>1</v>
      </c>
      <c r="S46" s="36">
        <f t="shared" si="25"/>
      </c>
      <c r="T46" s="36">
        <f t="shared" si="14"/>
      </c>
      <c r="U46" s="36">
        <f t="shared" si="26"/>
      </c>
      <c r="V46" s="36">
        <f t="shared" si="15"/>
      </c>
      <c r="W46" s="36">
        <f t="shared" si="27"/>
      </c>
      <c r="X46" s="36">
        <f t="shared" si="16"/>
      </c>
      <c r="Y46" s="36">
        <f t="shared" si="28"/>
      </c>
      <c r="Z46" s="36">
        <f t="shared" si="17"/>
      </c>
      <c r="AA46" s="36">
        <f t="shared" si="29"/>
      </c>
      <c r="AB46" s="36">
        <f t="shared" si="18"/>
      </c>
      <c r="AC46" s="36">
        <f t="shared" si="30"/>
      </c>
      <c r="AD46" s="36">
        <f t="shared" si="19"/>
      </c>
      <c r="AE46" s="36">
        <f t="shared" si="31"/>
      </c>
      <c r="AF46" s="36">
        <f t="shared" si="20"/>
      </c>
      <c r="AG46" s="36"/>
      <c r="AH46" s="36"/>
      <c r="AI46" s="36"/>
      <c r="AJ46" s="36"/>
      <c r="AK46" s="36"/>
      <c r="AL46" s="36"/>
      <c r="AM46" s="36"/>
      <c r="AN46" s="69" t="s">
        <v>178</v>
      </c>
      <c r="AO46" s="250"/>
      <c r="AP46" s="251"/>
      <c r="AQ46" s="250"/>
      <c r="AR46" s="251"/>
      <c r="AS46" s="36" t="s">
        <v>28</v>
      </c>
      <c r="AT46" s="255"/>
      <c r="AU46" s="35"/>
      <c r="AV46" s="33"/>
      <c r="AW46" s="33"/>
      <c r="AX46" s="33"/>
      <c r="AY46" s="42"/>
      <c r="AZ46" s="33"/>
      <c r="BA46" s="33"/>
      <c r="BB46" s="33"/>
      <c r="BC46" s="34"/>
      <c r="BD46" s="36">
        <f>IF(BC46="","",DATEDIF(BC46,'チーム情報(様式A-4)'!$G$2,"Y"))</f>
      </c>
      <c r="BE46" s="386"/>
      <c r="BF46" s="386"/>
      <c r="BG46" s="386"/>
      <c r="BH46" s="386"/>
      <c r="BI46" s="387"/>
      <c r="BJ46" s="388"/>
      <c r="BK46" s="386"/>
      <c r="BL46" s="387"/>
      <c r="BM46" s="389"/>
      <c r="BN46" s="388"/>
      <c r="BO46" s="386"/>
      <c r="BP46" s="386"/>
      <c r="BQ46" s="389"/>
      <c r="BR46" s="390"/>
      <c r="BS46" s="386"/>
      <c r="BT46" s="386"/>
      <c r="BU46" s="386"/>
      <c r="BV46" s="87">
        <f t="shared" si="22"/>
        <v>0</v>
      </c>
      <c r="BW46" s="71">
        <f t="shared" si="32"/>
        <v>0</v>
      </c>
      <c r="BX46" s="71">
        <f t="shared" si="33"/>
        <v>0</v>
      </c>
    </row>
    <row r="47" spans="1:76" ht="53.25" customHeight="1">
      <c r="A47" s="36">
        <f>IF('※触らないで下さい'!$A$6="","",'※触らないで下さい'!$A$6)</f>
      </c>
      <c r="B47" s="197"/>
      <c r="C47" s="70">
        <f t="shared" si="23"/>
      </c>
      <c r="D47" s="70">
        <f t="shared" si="24"/>
      </c>
      <c r="E47" s="87">
        <f>'※触らないで下さい'!$B$6</f>
        <v>0</v>
      </c>
      <c r="F47" s="87">
        <f>'※触らないで下さい'!$C$6</f>
        <v>0</v>
      </c>
      <c r="G47" s="36" t="str">
        <f t="shared" si="21"/>
        <v>女</v>
      </c>
      <c r="H47" s="203" t="str">
        <f t="shared" si="11"/>
        <v>1900/01/00</v>
      </c>
      <c r="I47" s="36"/>
      <c r="J47" s="36">
        <f t="shared" si="12"/>
      </c>
      <c r="K47" s="36"/>
      <c r="L47" s="36"/>
      <c r="M47" s="69">
        <f t="shared" si="13"/>
      </c>
      <c r="N47" s="36">
        <f>'※触らないで下さい'!$D$6</f>
        <v>0</v>
      </c>
      <c r="O47" s="36">
        <f>'※触らないで下さい'!$E$6</f>
        <v>0</v>
      </c>
      <c r="P47" s="36"/>
      <c r="Q47" s="36"/>
      <c r="R47" s="36">
        <v>1</v>
      </c>
      <c r="S47" s="36">
        <f t="shared" si="25"/>
      </c>
      <c r="T47" s="36">
        <f t="shared" si="14"/>
      </c>
      <c r="U47" s="36">
        <f t="shared" si="26"/>
      </c>
      <c r="V47" s="36">
        <f t="shared" si="15"/>
      </c>
      <c r="W47" s="36">
        <f t="shared" si="27"/>
      </c>
      <c r="X47" s="36">
        <f t="shared" si="16"/>
      </c>
      <c r="Y47" s="36">
        <f t="shared" si="28"/>
      </c>
      <c r="Z47" s="36">
        <f t="shared" si="17"/>
      </c>
      <c r="AA47" s="36">
        <f t="shared" si="29"/>
      </c>
      <c r="AB47" s="36">
        <f t="shared" si="18"/>
      </c>
      <c r="AC47" s="36">
        <f t="shared" si="30"/>
      </c>
      <c r="AD47" s="36">
        <f t="shared" si="19"/>
      </c>
      <c r="AE47" s="36">
        <f t="shared" si="31"/>
      </c>
      <c r="AF47" s="36">
        <f t="shared" si="20"/>
      </c>
      <c r="AG47" s="36"/>
      <c r="AH47" s="36"/>
      <c r="AI47" s="36"/>
      <c r="AJ47" s="36"/>
      <c r="AK47" s="36"/>
      <c r="AL47" s="36"/>
      <c r="AM47" s="36"/>
      <c r="AN47" s="69" t="s">
        <v>179</v>
      </c>
      <c r="AO47" s="250"/>
      <c r="AP47" s="251"/>
      <c r="AQ47" s="250"/>
      <c r="AR47" s="251"/>
      <c r="AS47" s="36" t="s">
        <v>28</v>
      </c>
      <c r="AT47" s="255"/>
      <c r="AU47" s="35"/>
      <c r="AV47" s="33"/>
      <c r="AW47" s="33"/>
      <c r="AX47" s="33"/>
      <c r="AY47" s="42"/>
      <c r="AZ47" s="33"/>
      <c r="BA47" s="33"/>
      <c r="BB47" s="33"/>
      <c r="BC47" s="34"/>
      <c r="BD47" s="36">
        <f>IF(BC47="","",DATEDIF(BC47,'チーム情報(様式A-4)'!$G$2,"Y"))</f>
      </c>
      <c r="BE47" s="386"/>
      <c r="BF47" s="386"/>
      <c r="BG47" s="386"/>
      <c r="BH47" s="386"/>
      <c r="BI47" s="387"/>
      <c r="BJ47" s="388"/>
      <c r="BK47" s="386"/>
      <c r="BL47" s="387"/>
      <c r="BM47" s="389"/>
      <c r="BN47" s="388"/>
      <c r="BO47" s="386"/>
      <c r="BP47" s="386"/>
      <c r="BQ47" s="389"/>
      <c r="BR47" s="390"/>
      <c r="BS47" s="386"/>
      <c r="BT47" s="386"/>
      <c r="BU47" s="386"/>
      <c r="BV47" s="87">
        <f t="shared" si="22"/>
        <v>0</v>
      </c>
      <c r="BW47" s="71">
        <f t="shared" si="32"/>
        <v>0</v>
      </c>
      <c r="BX47" s="71">
        <f t="shared" si="33"/>
        <v>0</v>
      </c>
    </row>
    <row r="48" spans="1:76" ht="53.25" customHeight="1">
      <c r="A48" s="36">
        <f>IF('※触らないで下さい'!$A$6="","",'※触らないで下さい'!$A$6)</f>
      </c>
      <c r="B48" s="197"/>
      <c r="C48" s="70">
        <f t="shared" si="23"/>
      </c>
      <c r="D48" s="70">
        <f t="shared" si="24"/>
      </c>
      <c r="E48" s="87">
        <f>'※触らないで下さい'!$B$6</f>
        <v>0</v>
      </c>
      <c r="F48" s="87">
        <f>'※触らないで下さい'!$C$6</f>
        <v>0</v>
      </c>
      <c r="G48" s="36" t="str">
        <f t="shared" si="21"/>
        <v>女</v>
      </c>
      <c r="H48" s="203" t="str">
        <f t="shared" si="11"/>
        <v>1900/01/00</v>
      </c>
      <c r="I48" s="36"/>
      <c r="J48" s="36">
        <f t="shared" si="12"/>
      </c>
      <c r="K48" s="36"/>
      <c r="L48" s="36"/>
      <c r="M48" s="69">
        <f t="shared" si="13"/>
      </c>
      <c r="N48" s="36">
        <f>'※触らないで下さい'!$D$6</f>
        <v>0</v>
      </c>
      <c r="O48" s="36">
        <f>'※触らないで下さい'!$E$6</f>
        <v>0</v>
      </c>
      <c r="P48" s="36"/>
      <c r="Q48" s="36"/>
      <c r="R48" s="36">
        <v>1</v>
      </c>
      <c r="S48" s="36">
        <f t="shared" si="25"/>
      </c>
      <c r="T48" s="36">
        <f t="shared" si="14"/>
      </c>
      <c r="U48" s="36">
        <f t="shared" si="26"/>
      </c>
      <c r="V48" s="36">
        <f t="shared" si="15"/>
      </c>
      <c r="W48" s="36">
        <f t="shared" si="27"/>
      </c>
      <c r="X48" s="36">
        <f t="shared" si="16"/>
      </c>
      <c r="Y48" s="36">
        <f t="shared" si="28"/>
      </c>
      <c r="Z48" s="36">
        <f t="shared" si="17"/>
      </c>
      <c r="AA48" s="36">
        <f t="shared" si="29"/>
      </c>
      <c r="AB48" s="36">
        <f t="shared" si="18"/>
      </c>
      <c r="AC48" s="36">
        <f t="shared" si="30"/>
      </c>
      <c r="AD48" s="36">
        <f t="shared" si="19"/>
      </c>
      <c r="AE48" s="36">
        <f t="shared" si="31"/>
      </c>
      <c r="AF48" s="36">
        <f t="shared" si="20"/>
      </c>
      <c r="AG48" s="36"/>
      <c r="AH48" s="36"/>
      <c r="AI48" s="36"/>
      <c r="AJ48" s="36"/>
      <c r="AK48" s="36"/>
      <c r="AL48" s="36"/>
      <c r="AM48" s="36"/>
      <c r="AN48" s="69" t="s">
        <v>180</v>
      </c>
      <c r="AO48" s="250"/>
      <c r="AP48" s="251"/>
      <c r="AQ48" s="250"/>
      <c r="AR48" s="251"/>
      <c r="AS48" s="36" t="s">
        <v>28</v>
      </c>
      <c r="AT48" s="255"/>
      <c r="AU48" s="35"/>
      <c r="AV48" s="33"/>
      <c r="AW48" s="33"/>
      <c r="AX48" s="33"/>
      <c r="AY48" s="42"/>
      <c r="AZ48" s="33"/>
      <c r="BA48" s="33"/>
      <c r="BB48" s="33"/>
      <c r="BC48" s="34"/>
      <c r="BD48" s="36">
        <f>IF(BC48="","",DATEDIF(BC48,'チーム情報(様式A-4)'!$G$2,"Y"))</f>
      </c>
      <c r="BE48" s="386"/>
      <c r="BF48" s="386"/>
      <c r="BG48" s="386"/>
      <c r="BH48" s="386"/>
      <c r="BI48" s="387"/>
      <c r="BJ48" s="388"/>
      <c r="BK48" s="386"/>
      <c r="BL48" s="387"/>
      <c r="BM48" s="389"/>
      <c r="BN48" s="388"/>
      <c r="BO48" s="386"/>
      <c r="BP48" s="386"/>
      <c r="BQ48" s="389"/>
      <c r="BR48" s="390"/>
      <c r="BS48" s="386"/>
      <c r="BT48" s="386"/>
      <c r="BU48" s="386"/>
      <c r="BV48" s="87">
        <f t="shared" si="22"/>
        <v>0</v>
      </c>
      <c r="BW48" s="71">
        <f t="shared" si="32"/>
        <v>0</v>
      </c>
      <c r="BX48" s="71">
        <f t="shared" si="33"/>
        <v>0</v>
      </c>
    </row>
    <row r="49" spans="1:76" ht="53.25" customHeight="1">
      <c r="A49" s="36">
        <f>IF('※触らないで下さい'!$A$6="","",'※触らないで下さい'!$A$6)</f>
      </c>
      <c r="B49" s="197"/>
      <c r="C49" s="70">
        <f t="shared" si="23"/>
      </c>
      <c r="D49" s="70">
        <f t="shared" si="24"/>
      </c>
      <c r="E49" s="87">
        <f>'※触らないで下さい'!$B$6</f>
        <v>0</v>
      </c>
      <c r="F49" s="87">
        <f>'※触らないで下さい'!$C$6</f>
        <v>0</v>
      </c>
      <c r="G49" s="36" t="str">
        <f t="shared" si="21"/>
        <v>女</v>
      </c>
      <c r="H49" s="203" t="str">
        <f t="shared" si="11"/>
        <v>1900/01/00</v>
      </c>
      <c r="I49" s="36"/>
      <c r="J49" s="36">
        <f t="shared" si="12"/>
      </c>
      <c r="K49" s="36"/>
      <c r="L49" s="36"/>
      <c r="M49" s="69">
        <f t="shared" si="13"/>
      </c>
      <c r="N49" s="36">
        <f>'※触らないで下さい'!$D$6</f>
        <v>0</v>
      </c>
      <c r="O49" s="36">
        <f>'※触らないで下さい'!$E$6</f>
        <v>0</v>
      </c>
      <c r="P49" s="36"/>
      <c r="Q49" s="36"/>
      <c r="R49" s="36">
        <v>1</v>
      </c>
      <c r="S49" s="36">
        <f t="shared" si="25"/>
      </c>
      <c r="T49" s="36">
        <f t="shared" si="14"/>
      </c>
      <c r="U49" s="36">
        <f t="shared" si="26"/>
      </c>
      <c r="V49" s="36">
        <f t="shared" si="15"/>
      </c>
      <c r="W49" s="36">
        <f t="shared" si="27"/>
      </c>
      <c r="X49" s="36">
        <f t="shared" si="16"/>
      </c>
      <c r="Y49" s="36">
        <f t="shared" si="28"/>
      </c>
      <c r="Z49" s="36">
        <f t="shared" si="17"/>
      </c>
      <c r="AA49" s="36">
        <f t="shared" si="29"/>
      </c>
      <c r="AB49" s="36">
        <f t="shared" si="18"/>
      </c>
      <c r="AC49" s="36">
        <f t="shared" si="30"/>
      </c>
      <c r="AD49" s="36">
        <f t="shared" si="19"/>
      </c>
      <c r="AE49" s="36">
        <f t="shared" si="31"/>
      </c>
      <c r="AF49" s="36">
        <f t="shared" si="20"/>
      </c>
      <c r="AG49" s="36"/>
      <c r="AH49" s="36"/>
      <c r="AI49" s="36"/>
      <c r="AJ49" s="36"/>
      <c r="AK49" s="36"/>
      <c r="AL49" s="36"/>
      <c r="AM49" s="36"/>
      <c r="AN49" s="69" t="s">
        <v>181</v>
      </c>
      <c r="AO49" s="250"/>
      <c r="AP49" s="251"/>
      <c r="AQ49" s="250"/>
      <c r="AR49" s="251"/>
      <c r="AS49" s="36" t="s">
        <v>28</v>
      </c>
      <c r="AT49" s="255"/>
      <c r="AU49" s="35"/>
      <c r="AV49" s="33"/>
      <c r="AW49" s="33"/>
      <c r="AX49" s="33"/>
      <c r="AY49" s="42"/>
      <c r="AZ49" s="33"/>
      <c r="BA49" s="33"/>
      <c r="BB49" s="33"/>
      <c r="BC49" s="34"/>
      <c r="BD49" s="36">
        <f>IF(BC49="","",DATEDIF(BC49,'チーム情報(様式A-4)'!$G$2,"Y"))</f>
      </c>
      <c r="BE49" s="386"/>
      <c r="BF49" s="386"/>
      <c r="BG49" s="386"/>
      <c r="BH49" s="386"/>
      <c r="BI49" s="387"/>
      <c r="BJ49" s="388"/>
      <c r="BK49" s="386"/>
      <c r="BL49" s="387"/>
      <c r="BM49" s="389"/>
      <c r="BN49" s="388"/>
      <c r="BO49" s="386"/>
      <c r="BP49" s="386"/>
      <c r="BQ49" s="389"/>
      <c r="BR49" s="390"/>
      <c r="BS49" s="386"/>
      <c r="BT49" s="386"/>
      <c r="BU49" s="386"/>
      <c r="BV49" s="87">
        <f t="shared" si="22"/>
        <v>0</v>
      </c>
      <c r="BW49" s="71">
        <f t="shared" si="32"/>
        <v>0</v>
      </c>
      <c r="BX49" s="71">
        <f t="shared" si="33"/>
        <v>0</v>
      </c>
    </row>
    <row r="50" spans="1:76" ht="53.25" customHeight="1">
      <c r="A50" s="36">
        <f>IF('※触らないで下さい'!$A$6="","",'※触らないで下さい'!$A$6)</f>
      </c>
      <c r="B50" s="197"/>
      <c r="C50" s="70">
        <f t="shared" si="23"/>
      </c>
      <c r="D50" s="70">
        <f t="shared" si="24"/>
      </c>
      <c r="E50" s="87">
        <f>'※触らないで下さい'!$B$6</f>
        <v>0</v>
      </c>
      <c r="F50" s="87">
        <f>'※触らないで下さい'!$C$6</f>
        <v>0</v>
      </c>
      <c r="G50" s="36" t="str">
        <f t="shared" si="21"/>
        <v>女</v>
      </c>
      <c r="H50" s="203" t="str">
        <f t="shared" si="11"/>
        <v>1900/01/00</v>
      </c>
      <c r="I50" s="36"/>
      <c r="J50" s="36">
        <f t="shared" si="12"/>
      </c>
      <c r="K50" s="36"/>
      <c r="L50" s="36"/>
      <c r="M50" s="69">
        <f t="shared" si="13"/>
      </c>
      <c r="N50" s="36">
        <f>'※触らないで下さい'!$D$6</f>
        <v>0</v>
      </c>
      <c r="O50" s="36">
        <f>'※触らないで下さい'!$E$6</f>
        <v>0</v>
      </c>
      <c r="P50" s="36"/>
      <c r="Q50" s="36"/>
      <c r="R50" s="36">
        <v>1</v>
      </c>
      <c r="S50" s="36">
        <f t="shared" si="25"/>
      </c>
      <c r="T50" s="36">
        <f t="shared" si="14"/>
      </c>
      <c r="U50" s="36">
        <f t="shared" si="26"/>
      </c>
      <c r="V50" s="36">
        <f t="shared" si="15"/>
      </c>
      <c r="W50" s="36">
        <f t="shared" si="27"/>
      </c>
      <c r="X50" s="36">
        <f t="shared" si="16"/>
      </c>
      <c r="Y50" s="36">
        <f t="shared" si="28"/>
      </c>
      <c r="Z50" s="36">
        <f t="shared" si="17"/>
      </c>
      <c r="AA50" s="36">
        <f t="shared" si="29"/>
      </c>
      <c r="AB50" s="36">
        <f t="shared" si="18"/>
      </c>
      <c r="AC50" s="36">
        <f t="shared" si="30"/>
      </c>
      <c r="AD50" s="36">
        <f t="shared" si="19"/>
      </c>
      <c r="AE50" s="36">
        <f t="shared" si="31"/>
      </c>
      <c r="AF50" s="36">
        <f t="shared" si="20"/>
      </c>
      <c r="AG50" s="36"/>
      <c r="AH50" s="36"/>
      <c r="AI50" s="36"/>
      <c r="AJ50" s="36"/>
      <c r="AK50" s="36"/>
      <c r="AL50" s="36"/>
      <c r="AM50" s="36"/>
      <c r="AN50" s="69" t="s">
        <v>182</v>
      </c>
      <c r="AO50" s="250"/>
      <c r="AP50" s="251"/>
      <c r="AQ50" s="250"/>
      <c r="AR50" s="251"/>
      <c r="AS50" s="36" t="s">
        <v>28</v>
      </c>
      <c r="AT50" s="255"/>
      <c r="AU50" s="35"/>
      <c r="AV50" s="33"/>
      <c r="AW50" s="33"/>
      <c r="AX50" s="33"/>
      <c r="AY50" s="42"/>
      <c r="AZ50" s="33"/>
      <c r="BA50" s="33"/>
      <c r="BB50" s="33"/>
      <c r="BC50" s="34"/>
      <c r="BD50" s="36">
        <f>IF(BC50="","",DATEDIF(BC50,'チーム情報(様式A-4)'!$G$2,"Y"))</f>
      </c>
      <c r="BE50" s="386"/>
      <c r="BF50" s="386"/>
      <c r="BG50" s="386"/>
      <c r="BH50" s="386"/>
      <c r="BI50" s="387"/>
      <c r="BJ50" s="388"/>
      <c r="BK50" s="386"/>
      <c r="BL50" s="387"/>
      <c r="BM50" s="389"/>
      <c r="BN50" s="388"/>
      <c r="BO50" s="386"/>
      <c r="BP50" s="386"/>
      <c r="BQ50" s="389"/>
      <c r="BR50" s="390"/>
      <c r="BS50" s="386"/>
      <c r="BT50" s="386"/>
      <c r="BU50" s="386"/>
      <c r="BV50" s="87">
        <f t="shared" si="22"/>
        <v>0</v>
      </c>
      <c r="BW50" s="71">
        <f t="shared" si="32"/>
        <v>0</v>
      </c>
      <c r="BX50" s="71">
        <f t="shared" si="33"/>
        <v>0</v>
      </c>
    </row>
    <row r="51" spans="1:76" ht="53.25" customHeight="1">
      <c r="A51" s="36">
        <f>IF('※触らないで下さい'!$A$6="","",'※触らないで下さい'!$A$6)</f>
      </c>
      <c r="B51" s="197"/>
      <c r="C51" s="70">
        <f t="shared" si="23"/>
      </c>
      <c r="D51" s="70">
        <f t="shared" si="24"/>
      </c>
      <c r="E51" s="87">
        <f>'※触らないで下さい'!$B$6</f>
        <v>0</v>
      </c>
      <c r="F51" s="87">
        <f>'※触らないで下さい'!$C$6</f>
        <v>0</v>
      </c>
      <c r="G51" s="36" t="str">
        <f t="shared" si="21"/>
        <v>女</v>
      </c>
      <c r="H51" s="203" t="str">
        <f t="shared" si="11"/>
        <v>1900/01/00</v>
      </c>
      <c r="I51" s="36"/>
      <c r="J51" s="36">
        <f t="shared" si="12"/>
      </c>
      <c r="K51" s="36"/>
      <c r="L51" s="36"/>
      <c r="M51" s="69">
        <f t="shared" si="13"/>
      </c>
      <c r="N51" s="36">
        <f>'※触らないで下さい'!$D$6</f>
        <v>0</v>
      </c>
      <c r="O51" s="36">
        <f>'※触らないで下さい'!$E$6</f>
        <v>0</v>
      </c>
      <c r="P51" s="36"/>
      <c r="Q51" s="36"/>
      <c r="R51" s="36">
        <v>1</v>
      </c>
      <c r="S51" s="36">
        <f t="shared" si="25"/>
      </c>
      <c r="T51" s="36">
        <f t="shared" si="14"/>
      </c>
      <c r="U51" s="36">
        <f t="shared" si="26"/>
      </c>
      <c r="V51" s="36">
        <f t="shared" si="15"/>
      </c>
      <c r="W51" s="36">
        <f t="shared" si="27"/>
      </c>
      <c r="X51" s="36">
        <f t="shared" si="16"/>
      </c>
      <c r="Y51" s="36">
        <f t="shared" si="28"/>
      </c>
      <c r="Z51" s="36">
        <f t="shared" si="17"/>
      </c>
      <c r="AA51" s="36">
        <f t="shared" si="29"/>
      </c>
      <c r="AB51" s="36">
        <f t="shared" si="18"/>
      </c>
      <c r="AC51" s="36">
        <f t="shared" si="30"/>
      </c>
      <c r="AD51" s="36">
        <f t="shared" si="19"/>
      </c>
      <c r="AE51" s="36">
        <f t="shared" si="31"/>
      </c>
      <c r="AF51" s="36">
        <f t="shared" si="20"/>
      </c>
      <c r="AG51" s="36"/>
      <c r="AH51" s="36"/>
      <c r="AI51" s="36"/>
      <c r="AJ51" s="36"/>
      <c r="AK51" s="36"/>
      <c r="AL51" s="36"/>
      <c r="AM51" s="36"/>
      <c r="AN51" s="69" t="s">
        <v>183</v>
      </c>
      <c r="AO51" s="250"/>
      <c r="AP51" s="251"/>
      <c r="AQ51" s="250"/>
      <c r="AR51" s="251"/>
      <c r="AS51" s="36" t="s">
        <v>28</v>
      </c>
      <c r="AT51" s="255"/>
      <c r="AU51" s="35"/>
      <c r="AV51" s="33"/>
      <c r="AW51" s="33"/>
      <c r="AX51" s="33"/>
      <c r="AY51" s="42"/>
      <c r="AZ51" s="33"/>
      <c r="BA51" s="33"/>
      <c r="BB51" s="33"/>
      <c r="BC51" s="34"/>
      <c r="BD51" s="36">
        <f>IF(BC51="","",DATEDIF(BC51,'チーム情報(様式A-4)'!$G$2,"Y"))</f>
      </c>
      <c r="BE51" s="386"/>
      <c r="BF51" s="386"/>
      <c r="BG51" s="386"/>
      <c r="BH51" s="386"/>
      <c r="BI51" s="387"/>
      <c r="BJ51" s="388"/>
      <c r="BK51" s="386"/>
      <c r="BL51" s="387"/>
      <c r="BM51" s="389"/>
      <c r="BN51" s="388"/>
      <c r="BO51" s="386"/>
      <c r="BP51" s="386"/>
      <c r="BQ51" s="389"/>
      <c r="BR51" s="390"/>
      <c r="BS51" s="386"/>
      <c r="BT51" s="386"/>
      <c r="BU51" s="386"/>
      <c r="BV51" s="87">
        <f t="shared" si="22"/>
        <v>0</v>
      </c>
      <c r="BW51" s="71">
        <f t="shared" si="32"/>
        <v>0</v>
      </c>
      <c r="BX51" s="71">
        <f t="shared" si="33"/>
        <v>0</v>
      </c>
    </row>
    <row r="52" spans="1:76" ht="53.25" customHeight="1">
      <c r="A52" s="36">
        <f>IF('※触らないで下さい'!$A$6="","",'※触らないで下さい'!$A$6)</f>
      </c>
      <c r="B52" s="197"/>
      <c r="C52" s="70">
        <f t="shared" si="23"/>
      </c>
      <c r="D52" s="70">
        <f t="shared" si="24"/>
      </c>
      <c r="E52" s="87">
        <f>'※触らないで下さい'!$B$6</f>
        <v>0</v>
      </c>
      <c r="F52" s="87">
        <f>'※触らないで下さい'!$C$6</f>
        <v>0</v>
      </c>
      <c r="G52" s="36" t="str">
        <f t="shared" si="21"/>
        <v>女</v>
      </c>
      <c r="H52" s="203" t="str">
        <f t="shared" si="11"/>
        <v>1900/01/00</v>
      </c>
      <c r="I52" s="36"/>
      <c r="J52" s="36">
        <f t="shared" si="12"/>
      </c>
      <c r="K52" s="36"/>
      <c r="L52" s="36"/>
      <c r="M52" s="69">
        <f t="shared" si="13"/>
      </c>
      <c r="N52" s="36">
        <f>'※触らないで下さい'!$D$6</f>
        <v>0</v>
      </c>
      <c r="O52" s="36">
        <f>'※触らないで下さい'!$E$6</f>
        <v>0</v>
      </c>
      <c r="P52" s="36"/>
      <c r="Q52" s="36"/>
      <c r="R52" s="36">
        <v>1</v>
      </c>
      <c r="S52" s="36">
        <f t="shared" si="25"/>
      </c>
      <c r="T52" s="36">
        <f t="shared" si="14"/>
      </c>
      <c r="U52" s="36">
        <f t="shared" si="26"/>
      </c>
      <c r="V52" s="36">
        <f t="shared" si="15"/>
      </c>
      <c r="W52" s="36">
        <f t="shared" si="27"/>
      </c>
      <c r="X52" s="36">
        <f t="shared" si="16"/>
      </c>
      <c r="Y52" s="36">
        <f t="shared" si="28"/>
      </c>
      <c r="Z52" s="36">
        <f t="shared" si="17"/>
      </c>
      <c r="AA52" s="36">
        <f t="shared" si="29"/>
      </c>
      <c r="AB52" s="36">
        <f t="shared" si="18"/>
      </c>
      <c r="AC52" s="36">
        <f t="shared" si="30"/>
      </c>
      <c r="AD52" s="36">
        <f t="shared" si="19"/>
      </c>
      <c r="AE52" s="36">
        <f t="shared" si="31"/>
      </c>
      <c r="AF52" s="36">
        <f t="shared" si="20"/>
      </c>
      <c r="AG52" s="36"/>
      <c r="AH52" s="36"/>
      <c r="AI52" s="36"/>
      <c r="AJ52" s="36"/>
      <c r="AK52" s="36"/>
      <c r="AL52" s="36"/>
      <c r="AM52" s="36"/>
      <c r="AN52" s="69" t="s">
        <v>184</v>
      </c>
      <c r="AO52" s="250"/>
      <c r="AP52" s="251"/>
      <c r="AQ52" s="250"/>
      <c r="AR52" s="251"/>
      <c r="AS52" s="36" t="s">
        <v>28</v>
      </c>
      <c r="AT52" s="255"/>
      <c r="AU52" s="35"/>
      <c r="AV52" s="33"/>
      <c r="AW52" s="33"/>
      <c r="AX52" s="33"/>
      <c r="AY52" s="42"/>
      <c r="AZ52" s="33"/>
      <c r="BA52" s="33"/>
      <c r="BB52" s="33"/>
      <c r="BC52" s="34"/>
      <c r="BD52" s="36">
        <f>IF(BC52="","",DATEDIF(BC52,'チーム情報(様式A-4)'!$G$2,"Y"))</f>
      </c>
      <c r="BE52" s="386"/>
      <c r="BF52" s="386"/>
      <c r="BG52" s="386"/>
      <c r="BH52" s="386"/>
      <c r="BI52" s="387"/>
      <c r="BJ52" s="388"/>
      <c r="BK52" s="386"/>
      <c r="BL52" s="387"/>
      <c r="BM52" s="389"/>
      <c r="BN52" s="388"/>
      <c r="BO52" s="386"/>
      <c r="BP52" s="386"/>
      <c r="BQ52" s="389"/>
      <c r="BR52" s="390"/>
      <c r="BS52" s="386"/>
      <c r="BT52" s="386"/>
      <c r="BU52" s="386"/>
      <c r="BV52" s="87">
        <f t="shared" si="22"/>
        <v>0</v>
      </c>
      <c r="BW52" s="71">
        <f t="shared" si="32"/>
        <v>0</v>
      </c>
      <c r="BX52" s="71">
        <f t="shared" si="33"/>
        <v>0</v>
      </c>
    </row>
    <row r="53" spans="1:76" ht="53.25" customHeight="1">
      <c r="A53" s="36">
        <f>IF('※触らないで下さい'!$A$6="","",'※触らないで下さい'!$A$6)</f>
      </c>
      <c r="B53" s="197"/>
      <c r="C53" s="70">
        <f t="shared" si="23"/>
      </c>
      <c r="D53" s="70">
        <f t="shared" si="24"/>
      </c>
      <c r="E53" s="87">
        <f>'※触らないで下さい'!$B$6</f>
        <v>0</v>
      </c>
      <c r="F53" s="87">
        <f>'※触らないで下さい'!$C$6</f>
        <v>0</v>
      </c>
      <c r="G53" s="36" t="str">
        <f t="shared" si="21"/>
        <v>女</v>
      </c>
      <c r="H53" s="203" t="str">
        <f t="shared" si="11"/>
        <v>1900/01/00</v>
      </c>
      <c r="I53" s="36"/>
      <c r="J53" s="36">
        <f t="shared" si="12"/>
      </c>
      <c r="K53" s="36"/>
      <c r="L53" s="36"/>
      <c r="M53" s="69">
        <f t="shared" si="13"/>
      </c>
      <c r="N53" s="36">
        <f>'※触らないで下さい'!$D$6</f>
        <v>0</v>
      </c>
      <c r="O53" s="36">
        <f>'※触らないで下さい'!$E$6</f>
        <v>0</v>
      </c>
      <c r="P53" s="36"/>
      <c r="Q53" s="36"/>
      <c r="R53" s="36">
        <v>1</v>
      </c>
      <c r="S53" s="36">
        <f t="shared" si="25"/>
      </c>
      <c r="T53" s="36">
        <f t="shared" si="14"/>
      </c>
      <c r="U53" s="36">
        <f t="shared" si="26"/>
      </c>
      <c r="V53" s="36">
        <f t="shared" si="15"/>
      </c>
      <c r="W53" s="36">
        <f t="shared" si="27"/>
      </c>
      <c r="X53" s="36">
        <f t="shared" si="16"/>
      </c>
      <c r="Y53" s="36">
        <f t="shared" si="28"/>
      </c>
      <c r="Z53" s="36">
        <f t="shared" si="17"/>
      </c>
      <c r="AA53" s="36">
        <f t="shared" si="29"/>
      </c>
      <c r="AB53" s="36">
        <f t="shared" si="18"/>
      </c>
      <c r="AC53" s="36">
        <f t="shared" si="30"/>
      </c>
      <c r="AD53" s="36">
        <f t="shared" si="19"/>
      </c>
      <c r="AE53" s="36">
        <f t="shared" si="31"/>
      </c>
      <c r="AF53" s="36">
        <f t="shared" si="20"/>
      </c>
      <c r="AG53" s="36"/>
      <c r="AH53" s="36"/>
      <c r="AI53" s="36"/>
      <c r="AJ53" s="36"/>
      <c r="AK53" s="36"/>
      <c r="AL53" s="36"/>
      <c r="AM53" s="36"/>
      <c r="AN53" s="69" t="s">
        <v>185</v>
      </c>
      <c r="AO53" s="250"/>
      <c r="AP53" s="251"/>
      <c r="AQ53" s="250"/>
      <c r="AR53" s="251"/>
      <c r="AS53" s="36" t="s">
        <v>28</v>
      </c>
      <c r="AT53" s="255"/>
      <c r="AU53" s="35"/>
      <c r="AV53" s="33"/>
      <c r="AW53" s="33"/>
      <c r="AX53" s="33"/>
      <c r="AY53" s="42"/>
      <c r="AZ53" s="33"/>
      <c r="BA53" s="33"/>
      <c r="BB53" s="33"/>
      <c r="BC53" s="34"/>
      <c r="BD53" s="36">
        <f>IF(BC53="","",DATEDIF(BC53,'チーム情報(様式A-4)'!$G$2,"Y"))</f>
      </c>
      <c r="BE53" s="386"/>
      <c r="BF53" s="386"/>
      <c r="BG53" s="386"/>
      <c r="BH53" s="386"/>
      <c r="BI53" s="387"/>
      <c r="BJ53" s="388"/>
      <c r="BK53" s="386"/>
      <c r="BL53" s="387"/>
      <c r="BM53" s="389"/>
      <c r="BN53" s="388"/>
      <c r="BO53" s="386"/>
      <c r="BP53" s="386"/>
      <c r="BQ53" s="389"/>
      <c r="BR53" s="390"/>
      <c r="BS53" s="386"/>
      <c r="BT53" s="386"/>
      <c r="BU53" s="386"/>
      <c r="BV53" s="87">
        <f t="shared" si="22"/>
        <v>0</v>
      </c>
      <c r="BW53" s="71">
        <f t="shared" si="32"/>
        <v>0</v>
      </c>
      <c r="BX53" s="71">
        <f t="shared" si="33"/>
        <v>0</v>
      </c>
    </row>
    <row r="54" spans="1:76" ht="53.25" customHeight="1">
      <c r="A54" s="36">
        <f>IF('※触らないで下さい'!$A$6="","",'※触らないで下さい'!$A$6)</f>
      </c>
      <c r="B54" s="197"/>
      <c r="C54" s="70">
        <f t="shared" si="23"/>
      </c>
      <c r="D54" s="70">
        <f t="shared" si="24"/>
      </c>
      <c r="E54" s="87">
        <f>'※触らないで下さい'!$B$6</f>
        <v>0</v>
      </c>
      <c r="F54" s="87">
        <f>'※触らないで下さい'!$C$6</f>
        <v>0</v>
      </c>
      <c r="G54" s="36" t="str">
        <f t="shared" si="21"/>
        <v>女</v>
      </c>
      <c r="H54" s="203" t="str">
        <f t="shared" si="11"/>
        <v>1900/01/00</v>
      </c>
      <c r="I54" s="36"/>
      <c r="J54" s="36">
        <f t="shared" si="12"/>
      </c>
      <c r="K54" s="36"/>
      <c r="L54" s="36"/>
      <c r="M54" s="69">
        <f t="shared" si="13"/>
      </c>
      <c r="N54" s="36">
        <f>'※触らないで下さい'!$D$6</f>
        <v>0</v>
      </c>
      <c r="O54" s="36">
        <f>'※触らないで下さい'!$E$6</f>
        <v>0</v>
      </c>
      <c r="P54" s="36"/>
      <c r="Q54" s="36"/>
      <c r="R54" s="36">
        <v>1</v>
      </c>
      <c r="S54" s="36">
        <f t="shared" si="25"/>
      </c>
      <c r="T54" s="36">
        <f t="shared" si="14"/>
      </c>
      <c r="U54" s="36">
        <f t="shared" si="26"/>
      </c>
      <c r="V54" s="36">
        <f t="shared" si="15"/>
      </c>
      <c r="W54" s="36">
        <f t="shared" si="27"/>
      </c>
      <c r="X54" s="36">
        <f t="shared" si="16"/>
      </c>
      <c r="Y54" s="36">
        <f t="shared" si="28"/>
      </c>
      <c r="Z54" s="36">
        <f t="shared" si="17"/>
      </c>
      <c r="AA54" s="36">
        <f t="shared" si="29"/>
      </c>
      <c r="AB54" s="36">
        <f t="shared" si="18"/>
      </c>
      <c r="AC54" s="36">
        <f t="shared" si="30"/>
      </c>
      <c r="AD54" s="36">
        <f t="shared" si="19"/>
      </c>
      <c r="AE54" s="36">
        <f t="shared" si="31"/>
      </c>
      <c r="AF54" s="36">
        <f t="shared" si="20"/>
      </c>
      <c r="AG54" s="36"/>
      <c r="AH54" s="36"/>
      <c r="AI54" s="36"/>
      <c r="AJ54" s="36"/>
      <c r="AK54" s="36"/>
      <c r="AL54" s="36"/>
      <c r="AM54" s="36"/>
      <c r="AN54" s="69" t="s">
        <v>186</v>
      </c>
      <c r="AO54" s="250"/>
      <c r="AP54" s="251"/>
      <c r="AQ54" s="250"/>
      <c r="AR54" s="251"/>
      <c r="AS54" s="36" t="s">
        <v>28</v>
      </c>
      <c r="AT54" s="255"/>
      <c r="AU54" s="35"/>
      <c r="AV54" s="33"/>
      <c r="AW54" s="33"/>
      <c r="AX54" s="33"/>
      <c r="AY54" s="42"/>
      <c r="AZ54" s="33"/>
      <c r="BA54" s="33"/>
      <c r="BB54" s="33"/>
      <c r="BC54" s="34"/>
      <c r="BD54" s="36">
        <f>IF(BC54="","",DATEDIF(BC54,'チーム情報(様式A-4)'!$G$2,"Y"))</f>
      </c>
      <c r="BE54" s="386"/>
      <c r="BF54" s="386"/>
      <c r="BG54" s="386"/>
      <c r="BH54" s="386"/>
      <c r="BI54" s="387"/>
      <c r="BJ54" s="388"/>
      <c r="BK54" s="386"/>
      <c r="BL54" s="387"/>
      <c r="BM54" s="389"/>
      <c r="BN54" s="388"/>
      <c r="BO54" s="386"/>
      <c r="BP54" s="386"/>
      <c r="BQ54" s="389"/>
      <c r="BR54" s="390"/>
      <c r="BS54" s="386"/>
      <c r="BT54" s="386"/>
      <c r="BU54" s="386"/>
      <c r="BV54" s="87">
        <f t="shared" si="22"/>
        <v>0</v>
      </c>
      <c r="BW54" s="71">
        <f t="shared" si="32"/>
        <v>0</v>
      </c>
      <c r="BX54" s="71">
        <f t="shared" si="33"/>
        <v>0</v>
      </c>
    </row>
    <row r="55" spans="1:76" ht="53.25" customHeight="1">
      <c r="A55" s="36">
        <f>IF('※触らないで下さい'!$A$6="","",'※触らないで下さい'!$A$6)</f>
      </c>
      <c r="B55" s="197"/>
      <c r="C55" s="70">
        <f t="shared" si="23"/>
      </c>
      <c r="D55" s="70">
        <f t="shared" si="24"/>
      </c>
      <c r="E55" s="87">
        <f>'※触らないで下さい'!$B$6</f>
        <v>0</v>
      </c>
      <c r="F55" s="87">
        <f>'※触らないで下さい'!$C$6</f>
        <v>0</v>
      </c>
      <c r="G55" s="36" t="str">
        <f t="shared" si="21"/>
        <v>女</v>
      </c>
      <c r="H55" s="203" t="str">
        <f t="shared" si="11"/>
        <v>1900/01/00</v>
      </c>
      <c r="I55" s="36"/>
      <c r="J55" s="36">
        <f t="shared" si="12"/>
      </c>
      <c r="K55" s="36"/>
      <c r="L55" s="36"/>
      <c r="M55" s="69">
        <f t="shared" si="13"/>
      </c>
      <c r="N55" s="36">
        <f>'※触らないで下さい'!$D$6</f>
        <v>0</v>
      </c>
      <c r="O55" s="36">
        <f>'※触らないで下さい'!$E$6</f>
        <v>0</v>
      </c>
      <c r="P55" s="36"/>
      <c r="Q55" s="36"/>
      <c r="R55" s="36">
        <v>1</v>
      </c>
      <c r="S55" s="36">
        <f t="shared" si="25"/>
      </c>
      <c r="T55" s="36">
        <f t="shared" si="14"/>
      </c>
      <c r="U55" s="36">
        <f t="shared" si="26"/>
      </c>
      <c r="V55" s="36">
        <f t="shared" si="15"/>
      </c>
      <c r="W55" s="36">
        <f t="shared" si="27"/>
      </c>
      <c r="X55" s="36">
        <f t="shared" si="16"/>
      </c>
      <c r="Y55" s="36">
        <f t="shared" si="28"/>
      </c>
      <c r="Z55" s="36">
        <f t="shared" si="17"/>
      </c>
      <c r="AA55" s="36">
        <f t="shared" si="29"/>
      </c>
      <c r="AB55" s="36">
        <f t="shared" si="18"/>
      </c>
      <c r="AC55" s="36">
        <f t="shared" si="30"/>
      </c>
      <c r="AD55" s="36">
        <f t="shared" si="19"/>
      </c>
      <c r="AE55" s="36">
        <f t="shared" si="31"/>
      </c>
      <c r="AF55" s="36">
        <f t="shared" si="20"/>
      </c>
      <c r="AG55" s="36"/>
      <c r="AH55" s="36"/>
      <c r="AI55" s="36"/>
      <c r="AJ55" s="36"/>
      <c r="AK55" s="36"/>
      <c r="AL55" s="36"/>
      <c r="AM55" s="36"/>
      <c r="AN55" s="69" t="s">
        <v>187</v>
      </c>
      <c r="AO55" s="250"/>
      <c r="AP55" s="251"/>
      <c r="AQ55" s="250"/>
      <c r="AR55" s="251"/>
      <c r="AS55" s="36" t="s">
        <v>28</v>
      </c>
      <c r="AT55" s="255"/>
      <c r="AU55" s="35"/>
      <c r="AV55" s="33"/>
      <c r="AW55" s="33"/>
      <c r="AX55" s="33"/>
      <c r="AY55" s="42"/>
      <c r="AZ55" s="33"/>
      <c r="BA55" s="33"/>
      <c r="BB55" s="33"/>
      <c r="BC55" s="34"/>
      <c r="BD55" s="36">
        <f>IF(BC55="","",DATEDIF(BC55,'チーム情報(様式A-4)'!$G$2,"Y"))</f>
      </c>
      <c r="BE55" s="386"/>
      <c r="BF55" s="386"/>
      <c r="BG55" s="386"/>
      <c r="BH55" s="386"/>
      <c r="BI55" s="387"/>
      <c r="BJ55" s="388"/>
      <c r="BK55" s="386"/>
      <c r="BL55" s="387"/>
      <c r="BM55" s="389"/>
      <c r="BN55" s="388"/>
      <c r="BO55" s="386"/>
      <c r="BP55" s="386"/>
      <c r="BQ55" s="389"/>
      <c r="BR55" s="390"/>
      <c r="BS55" s="386"/>
      <c r="BT55" s="386"/>
      <c r="BU55" s="386"/>
      <c r="BV55" s="87">
        <f t="shared" si="22"/>
        <v>0</v>
      </c>
      <c r="BW55" s="71">
        <f t="shared" si="32"/>
        <v>0</v>
      </c>
      <c r="BX55" s="71">
        <f t="shared" si="33"/>
        <v>0</v>
      </c>
    </row>
    <row r="56" spans="1:76" ht="53.25" customHeight="1">
      <c r="A56" s="36">
        <f>IF('※触らないで下さい'!$A$6="","",'※触らないで下さい'!$A$6)</f>
      </c>
      <c r="B56" s="197"/>
      <c r="C56" s="70">
        <f t="shared" si="23"/>
      </c>
      <c r="D56" s="70">
        <f t="shared" si="24"/>
      </c>
      <c r="E56" s="87">
        <f>'※触らないで下さい'!$B$6</f>
        <v>0</v>
      </c>
      <c r="F56" s="87">
        <f>'※触らないで下さい'!$C$6</f>
        <v>0</v>
      </c>
      <c r="G56" s="36" t="str">
        <f t="shared" si="21"/>
        <v>女</v>
      </c>
      <c r="H56" s="203" t="str">
        <f t="shared" si="11"/>
        <v>1900/01/00</v>
      </c>
      <c r="I56" s="36"/>
      <c r="J56" s="36">
        <f t="shared" si="12"/>
      </c>
      <c r="K56" s="36"/>
      <c r="L56" s="36"/>
      <c r="M56" s="69">
        <f t="shared" si="13"/>
      </c>
      <c r="N56" s="36">
        <f>'※触らないで下さい'!$D$6</f>
        <v>0</v>
      </c>
      <c r="O56" s="36">
        <f>'※触らないで下さい'!$E$6</f>
        <v>0</v>
      </c>
      <c r="P56" s="36"/>
      <c r="Q56" s="36"/>
      <c r="R56" s="36">
        <v>1</v>
      </c>
      <c r="S56" s="36">
        <f t="shared" si="25"/>
      </c>
      <c r="T56" s="36">
        <f t="shared" si="14"/>
      </c>
      <c r="U56" s="36">
        <f t="shared" si="26"/>
      </c>
      <c r="V56" s="36">
        <f t="shared" si="15"/>
      </c>
      <c r="W56" s="36">
        <f t="shared" si="27"/>
      </c>
      <c r="X56" s="36">
        <f t="shared" si="16"/>
      </c>
      <c r="Y56" s="36">
        <f t="shared" si="28"/>
      </c>
      <c r="Z56" s="36">
        <f t="shared" si="17"/>
      </c>
      <c r="AA56" s="36">
        <f t="shared" si="29"/>
      </c>
      <c r="AB56" s="36">
        <f t="shared" si="18"/>
      </c>
      <c r="AC56" s="36">
        <f t="shared" si="30"/>
      </c>
      <c r="AD56" s="36">
        <f t="shared" si="19"/>
      </c>
      <c r="AE56" s="36">
        <f t="shared" si="31"/>
      </c>
      <c r="AF56" s="36">
        <f t="shared" si="20"/>
      </c>
      <c r="AG56" s="36"/>
      <c r="AH56" s="36"/>
      <c r="AI56" s="36"/>
      <c r="AJ56" s="36"/>
      <c r="AK56" s="36"/>
      <c r="AL56" s="36"/>
      <c r="AM56" s="36"/>
      <c r="AN56" s="69" t="s">
        <v>188</v>
      </c>
      <c r="AO56" s="250"/>
      <c r="AP56" s="251"/>
      <c r="AQ56" s="250"/>
      <c r="AR56" s="251"/>
      <c r="AS56" s="36" t="s">
        <v>28</v>
      </c>
      <c r="AT56" s="255"/>
      <c r="AU56" s="35"/>
      <c r="AV56" s="33"/>
      <c r="AW56" s="33"/>
      <c r="AX56" s="33"/>
      <c r="AY56" s="42"/>
      <c r="AZ56" s="33"/>
      <c r="BA56" s="33"/>
      <c r="BB56" s="33"/>
      <c r="BC56" s="34"/>
      <c r="BD56" s="36">
        <f>IF(BC56="","",DATEDIF(BC56,'チーム情報(様式A-4)'!$G$2,"Y"))</f>
      </c>
      <c r="BE56" s="386"/>
      <c r="BF56" s="386"/>
      <c r="BG56" s="386"/>
      <c r="BH56" s="386"/>
      <c r="BI56" s="387"/>
      <c r="BJ56" s="388"/>
      <c r="BK56" s="386"/>
      <c r="BL56" s="387"/>
      <c r="BM56" s="389"/>
      <c r="BN56" s="388"/>
      <c r="BO56" s="386"/>
      <c r="BP56" s="386"/>
      <c r="BQ56" s="389"/>
      <c r="BR56" s="390"/>
      <c r="BS56" s="386"/>
      <c r="BT56" s="386"/>
      <c r="BU56" s="386"/>
      <c r="BV56" s="87">
        <f t="shared" si="22"/>
        <v>0</v>
      </c>
      <c r="BW56" s="71">
        <f t="shared" si="32"/>
        <v>0</v>
      </c>
      <c r="BX56" s="71">
        <f t="shared" si="33"/>
        <v>0</v>
      </c>
    </row>
    <row r="57" spans="1:76" ht="53.25" customHeight="1">
      <c r="A57" s="36">
        <f>IF('※触らないで下さい'!$A$6="","",'※触らないで下さい'!$A$6)</f>
      </c>
      <c r="B57" s="197"/>
      <c r="C57" s="70">
        <f t="shared" si="23"/>
      </c>
      <c r="D57" s="70">
        <f t="shared" si="24"/>
      </c>
      <c r="E57" s="87">
        <f>'※触らないで下さい'!$B$6</f>
        <v>0</v>
      </c>
      <c r="F57" s="87">
        <f>'※触らないで下さい'!$C$6</f>
        <v>0</v>
      </c>
      <c r="G57" s="36" t="str">
        <f t="shared" si="21"/>
        <v>女</v>
      </c>
      <c r="H57" s="203" t="str">
        <f t="shared" si="11"/>
        <v>1900/01/00</v>
      </c>
      <c r="I57" s="36"/>
      <c r="J57" s="36">
        <f t="shared" si="12"/>
      </c>
      <c r="K57" s="36"/>
      <c r="L57" s="36"/>
      <c r="M57" s="69">
        <f t="shared" si="13"/>
      </c>
      <c r="N57" s="36">
        <f>'※触らないで下さい'!$D$6</f>
        <v>0</v>
      </c>
      <c r="O57" s="36">
        <f>'※触らないで下さい'!$E$6</f>
        <v>0</v>
      </c>
      <c r="P57" s="36"/>
      <c r="Q57" s="36"/>
      <c r="R57" s="36">
        <v>1</v>
      </c>
      <c r="S57" s="36">
        <f t="shared" si="25"/>
      </c>
      <c r="T57" s="36">
        <f t="shared" si="14"/>
      </c>
      <c r="U57" s="36">
        <f t="shared" si="26"/>
      </c>
      <c r="V57" s="36">
        <f t="shared" si="15"/>
      </c>
      <c r="W57" s="36">
        <f t="shared" si="27"/>
      </c>
      <c r="X57" s="36">
        <f t="shared" si="16"/>
      </c>
      <c r="Y57" s="36">
        <f t="shared" si="28"/>
      </c>
      <c r="Z57" s="36">
        <f t="shared" si="17"/>
      </c>
      <c r="AA57" s="36">
        <f t="shared" si="29"/>
      </c>
      <c r="AB57" s="36">
        <f t="shared" si="18"/>
      </c>
      <c r="AC57" s="36">
        <f t="shared" si="30"/>
      </c>
      <c r="AD57" s="36">
        <f t="shared" si="19"/>
      </c>
      <c r="AE57" s="36">
        <f t="shared" si="31"/>
      </c>
      <c r="AF57" s="36">
        <f t="shared" si="20"/>
      </c>
      <c r="AG57" s="36"/>
      <c r="AH57" s="36"/>
      <c r="AI57" s="36"/>
      <c r="AJ57" s="36"/>
      <c r="AK57" s="36"/>
      <c r="AL57" s="36"/>
      <c r="AM57" s="36"/>
      <c r="AN57" s="69" t="s">
        <v>189</v>
      </c>
      <c r="AO57" s="250"/>
      <c r="AP57" s="251"/>
      <c r="AQ57" s="250"/>
      <c r="AR57" s="251"/>
      <c r="AS57" s="36" t="s">
        <v>28</v>
      </c>
      <c r="AT57" s="255"/>
      <c r="AU57" s="35"/>
      <c r="AV57" s="33"/>
      <c r="AW57" s="33"/>
      <c r="AX57" s="33"/>
      <c r="AY57" s="42"/>
      <c r="AZ57" s="33"/>
      <c r="BA57" s="33"/>
      <c r="BB57" s="33"/>
      <c r="BC57" s="34"/>
      <c r="BD57" s="36">
        <f>IF(BC57="","",DATEDIF(BC57,'チーム情報(様式A-4)'!$G$2,"Y"))</f>
      </c>
      <c r="BE57" s="386"/>
      <c r="BF57" s="386"/>
      <c r="BG57" s="386"/>
      <c r="BH57" s="386"/>
      <c r="BI57" s="387"/>
      <c r="BJ57" s="388"/>
      <c r="BK57" s="386"/>
      <c r="BL57" s="387"/>
      <c r="BM57" s="389"/>
      <c r="BN57" s="388"/>
      <c r="BO57" s="386"/>
      <c r="BP57" s="386"/>
      <c r="BQ57" s="389"/>
      <c r="BR57" s="390"/>
      <c r="BS57" s="386"/>
      <c r="BT57" s="386"/>
      <c r="BU57" s="386"/>
      <c r="BV57" s="87">
        <f t="shared" si="22"/>
        <v>0</v>
      </c>
      <c r="BW57" s="71">
        <f t="shared" si="32"/>
        <v>0</v>
      </c>
      <c r="BX57" s="71">
        <f t="shared" si="33"/>
        <v>0</v>
      </c>
    </row>
    <row r="58" spans="1:76" ht="53.25" customHeight="1">
      <c r="A58" s="36">
        <f>IF('※触らないで下さい'!$A$6="","",'※触らないで下さい'!$A$6)</f>
      </c>
      <c r="B58" s="197"/>
      <c r="C58" s="70">
        <f t="shared" si="23"/>
      </c>
      <c r="D58" s="70">
        <f t="shared" si="24"/>
      </c>
      <c r="E58" s="87">
        <f>'※触らないで下さい'!$B$6</f>
        <v>0</v>
      </c>
      <c r="F58" s="87">
        <f>'※触らないで下さい'!$C$6</f>
        <v>0</v>
      </c>
      <c r="G58" s="36" t="str">
        <f t="shared" si="21"/>
        <v>女</v>
      </c>
      <c r="H58" s="203" t="str">
        <f t="shared" si="11"/>
        <v>1900/01/00</v>
      </c>
      <c r="I58" s="36"/>
      <c r="J58" s="36">
        <f t="shared" si="12"/>
      </c>
      <c r="K58" s="36"/>
      <c r="L58" s="36"/>
      <c r="M58" s="69">
        <f t="shared" si="13"/>
      </c>
      <c r="N58" s="36">
        <f>'※触らないで下さい'!$D$6</f>
        <v>0</v>
      </c>
      <c r="O58" s="36">
        <f>'※触らないで下さい'!$E$6</f>
        <v>0</v>
      </c>
      <c r="P58" s="36"/>
      <c r="Q58" s="36"/>
      <c r="R58" s="36">
        <v>1</v>
      </c>
      <c r="S58" s="36">
        <f t="shared" si="25"/>
      </c>
      <c r="T58" s="36">
        <f t="shared" si="14"/>
      </c>
      <c r="U58" s="36">
        <f t="shared" si="26"/>
      </c>
      <c r="V58" s="36">
        <f t="shared" si="15"/>
      </c>
      <c r="W58" s="36">
        <f t="shared" si="27"/>
      </c>
      <c r="X58" s="36">
        <f t="shared" si="16"/>
      </c>
      <c r="Y58" s="36">
        <f t="shared" si="28"/>
      </c>
      <c r="Z58" s="36">
        <f t="shared" si="17"/>
      </c>
      <c r="AA58" s="36">
        <f t="shared" si="29"/>
      </c>
      <c r="AB58" s="36">
        <f t="shared" si="18"/>
      </c>
      <c r="AC58" s="36">
        <f t="shared" si="30"/>
      </c>
      <c r="AD58" s="36">
        <f t="shared" si="19"/>
      </c>
      <c r="AE58" s="36">
        <f t="shared" si="31"/>
      </c>
      <c r="AF58" s="36">
        <f t="shared" si="20"/>
      </c>
      <c r="AG58" s="36"/>
      <c r="AH58" s="36"/>
      <c r="AI58" s="36"/>
      <c r="AJ58" s="36"/>
      <c r="AK58" s="36"/>
      <c r="AL58" s="36"/>
      <c r="AM58" s="36"/>
      <c r="AN58" s="69" t="s">
        <v>190</v>
      </c>
      <c r="AO58" s="250"/>
      <c r="AP58" s="251"/>
      <c r="AQ58" s="250"/>
      <c r="AR58" s="251"/>
      <c r="AS58" s="36" t="s">
        <v>28</v>
      </c>
      <c r="AT58" s="255"/>
      <c r="AU58" s="35"/>
      <c r="AV58" s="33"/>
      <c r="AW58" s="33"/>
      <c r="AX58" s="33"/>
      <c r="AY58" s="42"/>
      <c r="AZ58" s="33"/>
      <c r="BA58" s="33"/>
      <c r="BB58" s="33"/>
      <c r="BC58" s="34"/>
      <c r="BD58" s="36">
        <f>IF(BC58="","",DATEDIF(BC58,'チーム情報(様式A-4)'!$G$2,"Y"))</f>
      </c>
      <c r="BE58" s="386"/>
      <c r="BF58" s="386"/>
      <c r="BG58" s="386"/>
      <c r="BH58" s="386"/>
      <c r="BI58" s="387"/>
      <c r="BJ58" s="388"/>
      <c r="BK58" s="386"/>
      <c r="BL58" s="387"/>
      <c r="BM58" s="389"/>
      <c r="BN58" s="388"/>
      <c r="BO58" s="386"/>
      <c r="BP58" s="386"/>
      <c r="BQ58" s="389"/>
      <c r="BR58" s="390"/>
      <c r="BS58" s="386"/>
      <c r="BT58" s="386"/>
      <c r="BU58" s="386"/>
      <c r="BV58" s="87">
        <f t="shared" si="22"/>
        <v>0</v>
      </c>
      <c r="BW58" s="71">
        <f t="shared" si="32"/>
        <v>0</v>
      </c>
      <c r="BX58" s="71">
        <f t="shared" si="33"/>
        <v>0</v>
      </c>
    </row>
    <row r="59" spans="1:76" ht="53.25" customHeight="1">
      <c r="A59" s="36">
        <f>IF('※触らないで下さい'!$A$6="","",'※触らないで下さい'!$A$6)</f>
      </c>
      <c r="B59" s="197"/>
      <c r="C59" s="70">
        <f t="shared" si="23"/>
      </c>
      <c r="D59" s="70">
        <f t="shared" si="24"/>
      </c>
      <c r="E59" s="87">
        <f>'※触らないで下さい'!$B$6</f>
        <v>0</v>
      </c>
      <c r="F59" s="87">
        <f>'※触らないで下さい'!$C$6</f>
        <v>0</v>
      </c>
      <c r="G59" s="36" t="str">
        <f t="shared" si="21"/>
        <v>女</v>
      </c>
      <c r="H59" s="203" t="str">
        <f t="shared" si="11"/>
        <v>1900/01/00</v>
      </c>
      <c r="I59" s="36"/>
      <c r="J59" s="36">
        <f t="shared" si="12"/>
      </c>
      <c r="K59" s="36"/>
      <c r="L59" s="36"/>
      <c r="M59" s="69">
        <f t="shared" si="13"/>
      </c>
      <c r="N59" s="36">
        <f>'※触らないで下さい'!$D$6</f>
        <v>0</v>
      </c>
      <c r="O59" s="36">
        <f>'※触らないで下さい'!$E$6</f>
        <v>0</v>
      </c>
      <c r="P59" s="36"/>
      <c r="Q59" s="36"/>
      <c r="R59" s="36">
        <v>1</v>
      </c>
      <c r="S59" s="36">
        <f t="shared" si="25"/>
      </c>
      <c r="T59" s="36">
        <f t="shared" si="14"/>
      </c>
      <c r="U59" s="36">
        <f t="shared" si="26"/>
      </c>
      <c r="V59" s="36">
        <f t="shared" si="15"/>
      </c>
      <c r="W59" s="36">
        <f t="shared" si="27"/>
      </c>
      <c r="X59" s="36">
        <f t="shared" si="16"/>
      </c>
      <c r="Y59" s="36">
        <f t="shared" si="28"/>
      </c>
      <c r="Z59" s="36">
        <f t="shared" si="17"/>
      </c>
      <c r="AA59" s="36">
        <f t="shared" si="29"/>
      </c>
      <c r="AB59" s="36">
        <f t="shared" si="18"/>
      </c>
      <c r="AC59" s="36">
        <f t="shared" si="30"/>
      </c>
      <c r="AD59" s="36">
        <f t="shared" si="19"/>
      </c>
      <c r="AE59" s="36">
        <f t="shared" si="31"/>
      </c>
      <c r="AF59" s="36">
        <f t="shared" si="20"/>
      </c>
      <c r="AG59" s="36"/>
      <c r="AH59" s="36"/>
      <c r="AI59" s="36"/>
      <c r="AJ59" s="36"/>
      <c r="AK59" s="36"/>
      <c r="AL59" s="36"/>
      <c r="AM59" s="36"/>
      <c r="AN59" s="69" t="s">
        <v>191</v>
      </c>
      <c r="AO59" s="250"/>
      <c r="AP59" s="251"/>
      <c r="AQ59" s="250"/>
      <c r="AR59" s="251"/>
      <c r="AS59" s="36" t="s">
        <v>28</v>
      </c>
      <c r="AT59" s="255"/>
      <c r="AU59" s="35"/>
      <c r="AV59" s="33"/>
      <c r="AW59" s="33"/>
      <c r="AX59" s="33"/>
      <c r="AY59" s="42"/>
      <c r="AZ59" s="33"/>
      <c r="BA59" s="33"/>
      <c r="BB59" s="33"/>
      <c r="BC59" s="34"/>
      <c r="BD59" s="36">
        <f>IF(BC59="","",DATEDIF(BC59,'チーム情報(様式A-4)'!$G$2,"Y"))</f>
      </c>
      <c r="BE59" s="386"/>
      <c r="BF59" s="386"/>
      <c r="BG59" s="386"/>
      <c r="BH59" s="386"/>
      <c r="BI59" s="387"/>
      <c r="BJ59" s="388"/>
      <c r="BK59" s="386"/>
      <c r="BL59" s="387"/>
      <c r="BM59" s="389"/>
      <c r="BN59" s="388"/>
      <c r="BO59" s="386"/>
      <c r="BP59" s="386"/>
      <c r="BQ59" s="389"/>
      <c r="BR59" s="390"/>
      <c r="BS59" s="386"/>
      <c r="BT59" s="386"/>
      <c r="BU59" s="386"/>
      <c r="BV59" s="87">
        <f t="shared" si="22"/>
        <v>0</v>
      </c>
      <c r="BW59" s="71">
        <f t="shared" si="32"/>
        <v>0</v>
      </c>
      <c r="BX59" s="71">
        <f t="shared" si="33"/>
        <v>0</v>
      </c>
    </row>
    <row r="60" spans="1:76" s="58" customFormat="1" ht="24" customHeight="1">
      <c r="A60" s="72"/>
      <c r="B60" s="198"/>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H60" s="72"/>
      <c r="BI60" s="72"/>
      <c r="BJ60" s="72"/>
      <c r="BK60" s="72"/>
      <c r="BL60" s="72"/>
      <c r="BM60" s="72"/>
      <c r="BN60" s="72"/>
      <c r="BO60" s="72"/>
      <c r="BP60" s="72"/>
      <c r="BQ60" s="72"/>
      <c r="BR60" s="72"/>
      <c r="BS60" s="72"/>
      <c r="BT60" s="72"/>
      <c r="BU60" s="72"/>
      <c r="BV60" s="72"/>
      <c r="BW60" s="72"/>
      <c r="BX60" s="72"/>
    </row>
    <row r="61" spans="1:86" s="58" customFormat="1" ht="24" customHeight="1" hidden="1">
      <c r="A61" s="72"/>
      <c r="B61" s="198"/>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111">
        <f aca="true" t="shared" si="34" ref="BE61:BU61">COUNTA(BE10:BE59)</f>
        <v>0</v>
      </c>
      <c r="BF61" s="111">
        <f t="shared" si="34"/>
        <v>0</v>
      </c>
      <c r="BG61" s="111">
        <f t="shared" si="34"/>
        <v>0</v>
      </c>
      <c r="BH61" s="111">
        <f t="shared" si="34"/>
        <v>0</v>
      </c>
      <c r="BI61" s="111">
        <f t="shared" si="34"/>
        <v>0</v>
      </c>
      <c r="BJ61" s="111">
        <f t="shared" si="34"/>
        <v>0</v>
      </c>
      <c r="BK61" s="111">
        <f t="shared" si="34"/>
        <v>0</v>
      </c>
      <c r="BL61" s="111">
        <f t="shared" si="34"/>
        <v>0</v>
      </c>
      <c r="BM61" s="111">
        <f t="shared" si="34"/>
        <v>0</v>
      </c>
      <c r="BN61" s="111">
        <f t="shared" si="34"/>
        <v>0</v>
      </c>
      <c r="BO61" s="111">
        <f t="shared" si="34"/>
        <v>0</v>
      </c>
      <c r="BP61" s="111">
        <f t="shared" si="34"/>
        <v>0</v>
      </c>
      <c r="BQ61" s="111">
        <f t="shared" si="34"/>
        <v>0</v>
      </c>
      <c r="BR61" s="111">
        <f t="shared" si="34"/>
        <v>0</v>
      </c>
      <c r="BS61" s="111">
        <f t="shared" si="34"/>
        <v>0</v>
      </c>
      <c r="BT61" s="111">
        <f t="shared" si="34"/>
        <v>0</v>
      </c>
      <c r="BU61" s="111">
        <f t="shared" si="34"/>
        <v>0</v>
      </c>
      <c r="BV61" s="72"/>
      <c r="BW61" s="72"/>
      <c r="BX61" s="111">
        <f>SUM(BX10:BX59)</f>
        <v>0</v>
      </c>
      <c r="CB61" s="117" t="s">
        <v>69</v>
      </c>
      <c r="CC61" s="79"/>
      <c r="CD61" s="68"/>
      <c r="CE61" s="68"/>
      <c r="CF61" s="68"/>
      <c r="CG61" s="68"/>
      <c r="CH61" s="68"/>
    </row>
    <row r="62" spans="1:86" s="58" customFormat="1" ht="24" customHeight="1" hidden="1">
      <c r="A62" s="72"/>
      <c r="B62" s="198"/>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CB62" s="79" t="s">
        <v>536</v>
      </c>
      <c r="CC62" s="79" t="s">
        <v>251</v>
      </c>
      <c r="CD62" s="68"/>
      <c r="CE62" s="68"/>
      <c r="CF62" s="68"/>
      <c r="CG62" s="68"/>
      <c r="CH62" s="68"/>
    </row>
    <row r="63" spans="2:86" s="58" customFormat="1" ht="24" customHeight="1" hidden="1">
      <c r="B63" s="193"/>
      <c r="CB63" s="68"/>
      <c r="CC63" s="284"/>
      <c r="CD63" s="284" t="s">
        <v>252</v>
      </c>
      <c r="CE63" s="68"/>
      <c r="CF63" s="68"/>
      <c r="CG63" s="68"/>
      <c r="CH63" s="68"/>
    </row>
    <row r="64" spans="2:56" s="58" customFormat="1" ht="24" customHeight="1" hidden="1">
      <c r="B64" s="193"/>
      <c r="AU64" s="349" t="s">
        <v>26</v>
      </c>
      <c r="AY64" s="348" t="s">
        <v>846</v>
      </c>
      <c r="AZ64" s="348">
        <f>COUNTIF(AY10:AY59,"小学生")</f>
        <v>0</v>
      </c>
      <c r="BA64" s="355"/>
      <c r="BB64" s="355"/>
      <c r="BC64" s="355"/>
      <c r="BD64" s="355"/>
    </row>
    <row r="65" spans="47:81" ht="24" customHeight="1" hidden="1">
      <c r="AU65" s="58"/>
      <c r="AV65" s="58"/>
      <c r="AW65" s="58"/>
      <c r="AX65" s="58"/>
      <c r="AY65" s="348" t="s">
        <v>229</v>
      </c>
      <c r="AZ65" s="348">
        <f>COUNTIF(AY10:AY59,"中学生")</f>
        <v>0</v>
      </c>
      <c r="BA65" s="355"/>
      <c r="BB65" s="355"/>
      <c r="BC65" s="355"/>
      <c r="BD65" s="355"/>
      <c r="CB65" s="79" t="s">
        <v>538</v>
      </c>
      <c r="CC65" s="79" t="s">
        <v>340</v>
      </c>
    </row>
    <row r="66" spans="51:83" ht="24" customHeight="1" hidden="1">
      <c r="AY66" s="348" t="s">
        <v>839</v>
      </c>
      <c r="AZ66" s="348">
        <f>COUNTIF(AY10:AY59,"高校生")</f>
        <v>0</v>
      </c>
      <c r="BA66" s="356"/>
      <c r="BB66" s="356"/>
      <c r="BC66" s="355"/>
      <c r="BD66" s="355"/>
      <c r="CC66" s="294"/>
      <c r="CD66" s="294"/>
      <c r="CE66" s="294"/>
    </row>
    <row r="67" spans="51:52" ht="24" customHeight="1" hidden="1">
      <c r="AY67" s="348" t="s">
        <v>863</v>
      </c>
      <c r="AZ67" s="348">
        <f>COUNTIF(AY10:AY59,"マスターズ")</f>
        <v>0</v>
      </c>
    </row>
    <row r="68" spans="80:81" ht="24" customHeight="1">
      <c r="CB68" s="79" t="s">
        <v>539</v>
      </c>
      <c r="CC68" s="79" t="s">
        <v>341</v>
      </c>
    </row>
    <row r="69" spans="81:84" ht="24" customHeight="1">
      <c r="CC69" s="294" t="str">
        <f>IF('チーム情報(様式A-4)'!AW69="","",'チーム情報(様式A-4)'!AW69)</f>
        <v>小学生</v>
      </c>
      <c r="CD69" s="294" t="str">
        <f>IF('チーム情報(様式A-4)'!AW70="","",'チーム情報(様式A-4)'!AW70)</f>
        <v>中学生</v>
      </c>
      <c r="CE69" s="294" t="str">
        <f>IF('チーム情報(様式A-4)'!AW71="","",'チーム情報(様式A-4)'!AW71)</f>
        <v>高校生</v>
      </c>
      <c r="CF69" s="294" t="str">
        <f>IF('チーム情報(様式A-4)'!AW72="","",'チーム情報(様式A-4)'!AW72)</f>
        <v>マスターズ</v>
      </c>
    </row>
    <row r="70" ht="24" customHeight="1"/>
    <row r="71" spans="80:81" ht="24" customHeight="1">
      <c r="CB71" s="79" t="s">
        <v>540</v>
      </c>
      <c r="CC71" s="79" t="s">
        <v>404</v>
      </c>
    </row>
    <row r="72" spans="81:86" ht="24" customHeight="1">
      <c r="CC72" s="284" t="s">
        <v>866</v>
      </c>
      <c r="CD72" s="284" t="s">
        <v>227</v>
      </c>
      <c r="CE72" s="284" t="s">
        <v>228</v>
      </c>
      <c r="CF72" s="284" t="s">
        <v>229</v>
      </c>
      <c r="CG72" s="284" t="s">
        <v>839</v>
      </c>
      <c r="CH72" s="284" t="s">
        <v>863</v>
      </c>
    </row>
    <row r="73" ht="24" customHeight="1"/>
    <row r="74" spans="80:81" ht="24" customHeight="1">
      <c r="CB74" s="79" t="s">
        <v>542</v>
      </c>
      <c r="CC74" s="79" t="s">
        <v>342</v>
      </c>
    </row>
    <row r="75" spans="81:86" ht="24" customHeight="1">
      <c r="CC75" s="294">
        <f>IF('チーム情報(様式A-4)'!Z$26="","",'チーム情報(様式A-4)'!Z$26)</f>
      </c>
      <c r="CD75" s="294">
        <f>IF('チーム情報(様式A-4)'!AB$26="","",'チーム情報(様式A-4)'!AB$26)</f>
      </c>
      <c r="CE75" s="294">
        <f>IF('チーム情報(様式A-4)'!AD$26="","",'チーム情報(様式A-4)'!AD$26)</f>
      </c>
      <c r="CF75" s="294">
        <f>IF('チーム情報(様式A-4)'!AF$26="","",'チーム情報(様式A-4)'!AF$26)</f>
      </c>
      <c r="CG75" s="294">
        <f>IF('チーム情報(様式A-4)'!AH$26="","",'チーム情報(様式A-4)'!AH$26)</f>
      </c>
      <c r="CH75" s="294">
        <f>IF('チーム情報(様式A-4)'!AJ$26="","",'チーム情報(様式A-4)'!AJ$26)</f>
      </c>
    </row>
    <row r="76" ht="24" customHeight="1"/>
    <row r="77" spans="80:81" ht="24" customHeight="1">
      <c r="CB77" s="79" t="s">
        <v>633</v>
      </c>
      <c r="CC77" s="79" t="s">
        <v>349</v>
      </c>
    </row>
    <row r="78" ht="24" customHeight="1">
      <c r="CC78" s="120" t="s">
        <v>631</v>
      </c>
    </row>
    <row r="79" ht="24" customHeight="1"/>
    <row r="80" spans="80:86" ht="24" customHeight="1">
      <c r="CB80" s="79" t="s">
        <v>552</v>
      </c>
      <c r="CC80" s="79" t="s">
        <v>71</v>
      </c>
      <c r="CG80" s="79"/>
      <c r="CH80" s="79"/>
    </row>
    <row r="81" spans="81:86" ht="24" customHeight="1">
      <c r="CC81" s="302">
        <v>2</v>
      </c>
      <c r="CD81" s="79" t="s">
        <v>226</v>
      </c>
      <c r="CG81" s="79"/>
      <c r="CH81" s="79"/>
    </row>
    <row r="82" ht="24" customHeight="1"/>
    <row r="83" spans="80:88" ht="24" customHeight="1">
      <c r="CB83" s="257" t="s">
        <v>803</v>
      </c>
      <c r="CC83" s="226"/>
      <c r="CD83" s="226"/>
      <c r="CE83" s="226"/>
      <c r="CF83" s="226"/>
      <c r="CG83" s="226"/>
      <c r="CH83" s="226"/>
      <c r="CI83" s="226"/>
      <c r="CJ83" s="226"/>
    </row>
    <row r="84" ht="24" customHeight="1">
      <c r="CB84" s="258" t="s">
        <v>804</v>
      </c>
    </row>
    <row r="85" ht="24" customHeight="1">
      <c r="CB85" s="257" t="s">
        <v>805</v>
      </c>
    </row>
    <row r="86" ht="24" customHeight="1">
      <c r="CB86" s="257" t="s">
        <v>806</v>
      </c>
    </row>
    <row r="87" ht="24" customHeight="1">
      <c r="CB87" s="257" t="s">
        <v>807</v>
      </c>
    </row>
    <row r="88" ht="24" customHeight="1">
      <c r="CB88" s="257" t="s">
        <v>808</v>
      </c>
    </row>
    <row r="89" ht="13.5">
      <c r="CB89" s="257" t="s">
        <v>809</v>
      </c>
    </row>
    <row r="90" ht="13.5">
      <c r="CB90" s="257" t="s">
        <v>810</v>
      </c>
    </row>
    <row r="91" ht="13.5">
      <c r="CB91" s="257" t="s">
        <v>811</v>
      </c>
    </row>
    <row r="92" ht="13.5">
      <c r="CB92" s="257" t="s">
        <v>812</v>
      </c>
    </row>
    <row r="93" ht="13.5">
      <c r="CB93" s="257" t="s">
        <v>813</v>
      </c>
    </row>
  </sheetData>
  <sheetProtection password="E856" sheet="1"/>
  <mergeCells count="8">
    <mergeCell ref="BR5:BU5"/>
    <mergeCell ref="BO3:BO4"/>
    <mergeCell ref="BP3:BP4"/>
    <mergeCell ref="AN3:AR3"/>
    <mergeCell ref="BJ3:BN3"/>
    <mergeCell ref="BE5:BI5"/>
    <mergeCell ref="BJ5:BM5"/>
    <mergeCell ref="BN5:BQ5"/>
  </mergeCells>
  <dataValidations count="12">
    <dataValidation type="list" allowBlank="1" showInputMessage="1" showErrorMessage="1" imeMode="off" sqref="AS8:AS59 AT8:AT9">
      <formula1>$CC$63:$CD$63</formula1>
    </dataValidation>
    <dataValidation type="list" allowBlank="1" showInputMessage="1" showErrorMessage="1" imeMode="off" sqref="AZ8:AZ9">
      <formula1>$CC$72:$CF$72</formula1>
    </dataValidation>
    <dataValidation type="list" allowBlank="1" showInputMessage="1" showErrorMessage="1" imeMode="off" sqref="BB8:BB59">
      <formula1>$CC$75:$CH$75</formula1>
    </dataValidation>
    <dataValidation allowBlank="1" showInputMessage="1" showErrorMessage="1" imeMode="hiragana" sqref="AO8:AO59 BQ8:BS9"/>
    <dataValidation allowBlank="1" showInputMessage="1" showErrorMessage="1" imeMode="halfKatakana" sqref="AR10:AR59 AQ8:AQ59 BE7:BU7"/>
    <dataValidation allowBlank="1" showInputMessage="1" showErrorMessage="1" imeMode="off" sqref="AU8:AU9 BJ6:BU6 BC8:BD59"/>
    <dataValidation type="list" allowBlank="1" showInputMessage="1" showErrorMessage="1" imeMode="off" sqref="AT8:AT9">
      <formula1>$AP$51:$AR$51</formula1>
    </dataValidation>
    <dataValidation allowBlank="1" showInputMessage="1" showErrorMessage="1" imeMode="halfAlpha" sqref="AT10:AU59"/>
    <dataValidation type="list" allowBlank="1" showInputMessage="1" showErrorMessage="1" sqref="AY8:AY9">
      <formula1>$CC$69:$CE$69</formula1>
    </dataValidation>
    <dataValidation type="list" allowBlank="1" showInputMessage="1" showErrorMessage="1" sqref="AY10:AY59">
      <formula1>$CC$69:$CF$69</formula1>
    </dataValidation>
    <dataValidation type="list" allowBlank="1" showInputMessage="1" showErrorMessage="1" imeMode="off" sqref="AZ10:AZ59">
      <formula1>$CC$72:$CH$72</formula1>
    </dataValidation>
    <dataValidation type="list" allowBlank="1" showInputMessage="1" showErrorMessage="1" sqref="BA10:BA59">
      <formula1>"1,2,3,4,5,6,なし"</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35"/>
  <headerFooter>
    <oddHeader>&amp;L&amp;"ＭＳ ゴシック,標準"&amp;12&amp;D &amp;T&amp;R&amp;"ＭＳ ゴシック,標準"&amp;12&lt; &amp;P &gt;</oddHeader>
  </headerFooter>
</worksheet>
</file>

<file path=xl/worksheets/sheet4.xml><?xml version="1.0" encoding="utf-8"?>
<worksheet xmlns="http://schemas.openxmlformats.org/spreadsheetml/2006/main" xmlns:r="http://schemas.openxmlformats.org/officeDocument/2006/relationships">
  <sheetPr>
    <tabColor rgb="FFFF9900"/>
    <pageSetUpPr fitToPage="1"/>
  </sheetPr>
  <dimension ref="A1:AL45"/>
  <sheetViews>
    <sheetView view="pageBreakPreview" zoomScaleNormal="70" zoomScaleSheetLayoutView="100" workbookViewId="0" topLeftCell="O3">
      <selection activeCell="S10" sqref="S10"/>
    </sheetView>
  </sheetViews>
  <sheetFormatPr defaultColWidth="9.00390625" defaultRowHeight="15"/>
  <cols>
    <col min="1" max="3" width="10.7109375" style="129" hidden="1" customWidth="1"/>
    <col min="4" max="4" width="17.28125" style="129" hidden="1" customWidth="1"/>
    <col min="5" max="12" width="10.7109375" style="129" hidden="1" customWidth="1"/>
    <col min="13" max="13" width="10.7109375" style="207" hidden="1" customWidth="1"/>
    <col min="14" max="14" width="10.7109375" style="129" hidden="1" customWidth="1"/>
    <col min="15" max="15" width="50.7109375" style="129" customWidth="1"/>
    <col min="16" max="16" width="5.7109375" style="129" customWidth="1"/>
    <col min="17" max="17" width="9.421875" style="305" customWidth="1"/>
    <col min="18" max="18" width="10.7109375" style="129" customWidth="1"/>
    <col min="19" max="27" width="18.7109375" style="129" customWidth="1"/>
    <col min="28" max="31" width="8.7109375" style="129" hidden="1" customWidth="1"/>
    <col min="32" max="40" width="15.7109375" style="129" hidden="1" customWidth="1"/>
    <col min="41" max="42" width="9.00390625" style="129" hidden="1" customWidth="1"/>
    <col min="43" max="45" width="9.00390625" style="129" customWidth="1"/>
    <col min="46" max="16384" width="9.00390625" style="129" customWidth="1"/>
  </cols>
  <sheetData>
    <row r="1" spans="1:38" s="77" customFormat="1" ht="24" customHeight="1" hidden="1">
      <c r="A1" s="81" t="s">
        <v>31</v>
      </c>
      <c r="B1" s="81" t="s">
        <v>31</v>
      </c>
      <c r="C1" s="81" t="s">
        <v>31</v>
      </c>
      <c r="D1" s="81"/>
      <c r="E1" s="81" t="s">
        <v>31</v>
      </c>
      <c r="F1" s="81" t="s">
        <v>31</v>
      </c>
      <c r="G1" s="81" t="s">
        <v>31</v>
      </c>
      <c r="H1" s="81" t="s">
        <v>31</v>
      </c>
      <c r="I1" s="81" t="s">
        <v>31</v>
      </c>
      <c r="J1" s="81" t="s">
        <v>31</v>
      </c>
      <c r="K1" s="81" t="s">
        <v>31</v>
      </c>
      <c r="L1" s="81" t="s">
        <v>31</v>
      </c>
      <c r="M1" s="81" t="s">
        <v>31</v>
      </c>
      <c r="N1" s="81" t="s">
        <v>31</v>
      </c>
      <c r="O1" s="80" t="s">
        <v>197</v>
      </c>
      <c r="P1" s="80" t="s">
        <v>197</v>
      </c>
      <c r="Q1" s="80"/>
      <c r="R1" s="80" t="s">
        <v>197</v>
      </c>
      <c r="S1" s="80" t="s">
        <v>197</v>
      </c>
      <c r="T1" s="80"/>
      <c r="U1" s="80" t="s">
        <v>197</v>
      </c>
      <c r="V1" s="80" t="s">
        <v>197</v>
      </c>
      <c r="W1" s="80" t="s">
        <v>197</v>
      </c>
      <c r="X1" s="80"/>
      <c r="Y1" s="80"/>
      <c r="Z1" s="80"/>
      <c r="AA1" s="80" t="s">
        <v>197</v>
      </c>
      <c r="AB1" s="80" t="s">
        <v>32</v>
      </c>
      <c r="AC1" s="80" t="s">
        <v>32</v>
      </c>
      <c r="AD1" s="80" t="s">
        <v>32</v>
      </c>
      <c r="AE1" s="81" t="s">
        <v>31</v>
      </c>
      <c r="AF1" s="81" t="s">
        <v>31</v>
      </c>
      <c r="AG1" s="81" t="s">
        <v>31</v>
      </c>
      <c r="AH1" s="81" t="s">
        <v>31</v>
      </c>
      <c r="AI1" s="81" t="s">
        <v>31</v>
      </c>
      <c r="AJ1" s="81" t="s">
        <v>31</v>
      </c>
      <c r="AK1" s="81" t="s">
        <v>31</v>
      </c>
      <c r="AL1" s="81" t="s">
        <v>31</v>
      </c>
    </row>
    <row r="2" spans="1:38" s="99" customFormat="1" ht="24" customHeight="1" hidden="1">
      <c r="A2" s="99" t="s">
        <v>599</v>
      </c>
      <c r="B2" s="99" t="s">
        <v>600</v>
      </c>
      <c r="C2" s="99" t="s">
        <v>601</v>
      </c>
      <c r="E2" s="99" t="s">
        <v>637</v>
      </c>
      <c r="F2" s="99" t="s">
        <v>638</v>
      </c>
      <c r="G2" s="99" t="s">
        <v>602</v>
      </c>
      <c r="H2" s="99" t="s">
        <v>603</v>
      </c>
      <c r="I2" s="99" t="s">
        <v>604</v>
      </c>
      <c r="J2" s="99" t="s">
        <v>605</v>
      </c>
      <c r="K2" s="99" t="s">
        <v>606</v>
      </c>
      <c r="L2" s="99" t="s">
        <v>607</v>
      </c>
      <c r="M2" s="99" t="s">
        <v>608</v>
      </c>
      <c r="N2" s="99" t="s">
        <v>609</v>
      </c>
      <c r="O2" s="100" t="s">
        <v>610</v>
      </c>
      <c r="P2" s="100" t="s">
        <v>611</v>
      </c>
      <c r="Q2" s="100"/>
      <c r="R2" s="100" t="s">
        <v>612</v>
      </c>
      <c r="S2" s="100" t="s">
        <v>613</v>
      </c>
      <c r="T2" s="100"/>
      <c r="U2" s="100" t="s">
        <v>614</v>
      </c>
      <c r="V2" s="100" t="s">
        <v>615</v>
      </c>
      <c r="W2" s="100" t="s">
        <v>616</v>
      </c>
      <c r="X2" s="100"/>
      <c r="Y2" s="100"/>
      <c r="Z2" s="100"/>
      <c r="AA2" s="100" t="s">
        <v>617</v>
      </c>
      <c r="AB2" s="100" t="s">
        <v>618</v>
      </c>
      <c r="AC2" s="100" t="s">
        <v>619</v>
      </c>
      <c r="AD2" s="100" t="s">
        <v>620</v>
      </c>
      <c r="AE2" s="99" t="s">
        <v>621</v>
      </c>
      <c r="AF2" s="99" t="s">
        <v>622</v>
      </c>
      <c r="AG2" s="99" t="s">
        <v>623</v>
      </c>
      <c r="AH2" s="99" t="s">
        <v>624</v>
      </c>
      <c r="AI2" s="99" t="s">
        <v>625</v>
      </c>
      <c r="AJ2" s="99" t="s">
        <v>626</v>
      </c>
      <c r="AK2" s="99" t="s">
        <v>627</v>
      </c>
      <c r="AL2" s="99" t="s">
        <v>628</v>
      </c>
    </row>
    <row r="3" spans="15:27" ht="24" customHeight="1">
      <c r="O3" s="130" t="s">
        <v>837</v>
      </c>
      <c r="U3" s="584">
        <f>'チーム情報(様式A-4)'!$D$7</f>
        <v>0</v>
      </c>
      <c r="V3" s="584"/>
      <c r="W3" s="584"/>
      <c r="X3" s="391"/>
      <c r="Y3" s="391"/>
      <c r="Z3" s="391"/>
      <c r="AA3" s="131" t="s">
        <v>354</v>
      </c>
    </row>
    <row r="4" spans="15:31" ht="24" customHeight="1">
      <c r="O4" s="132" t="str">
        <f>'チーム情報(様式A-4)'!AV48</f>
        <v>全⽇本ジュニア/ユース/マスターズ選⼿権⼤会2019（プール）</v>
      </c>
      <c r="AA4" s="131" t="s">
        <v>205</v>
      </c>
      <c r="AE4" s="58" t="s">
        <v>598</v>
      </c>
    </row>
    <row r="5" ht="24" customHeight="1" hidden="1">
      <c r="AE5" s="178" t="s">
        <v>344</v>
      </c>
    </row>
    <row r="6" spans="19:31" ht="24" customHeight="1" thickBot="1">
      <c r="S6" s="365"/>
      <c r="T6" s="365"/>
      <c r="U6" s="366"/>
      <c r="V6" s="365"/>
      <c r="W6" s="366"/>
      <c r="X6" s="366"/>
      <c r="Y6" s="366"/>
      <c r="Z6" s="366"/>
      <c r="AA6" s="366"/>
      <c r="AE6" s="179" t="s">
        <v>344</v>
      </c>
    </row>
    <row r="7" spans="19:31" ht="24" customHeight="1" thickBot="1">
      <c r="S7" s="585" t="s">
        <v>846</v>
      </c>
      <c r="T7" s="586"/>
      <c r="U7" s="587" t="s">
        <v>229</v>
      </c>
      <c r="V7" s="587"/>
      <c r="W7" s="587"/>
      <c r="X7" s="588" t="s">
        <v>839</v>
      </c>
      <c r="Y7" s="587"/>
      <c r="Z7" s="587"/>
      <c r="AA7" s="589"/>
      <c r="AE7" s="178"/>
    </row>
    <row r="8" spans="13:27" s="219" customFormat="1" ht="24" customHeight="1">
      <c r="M8" s="220"/>
      <c r="Q8" s="367"/>
      <c r="R8" s="221" t="s">
        <v>647</v>
      </c>
      <c r="S8" s="397" t="s">
        <v>639</v>
      </c>
      <c r="T8" s="398" t="s">
        <v>639</v>
      </c>
      <c r="U8" s="394" t="s">
        <v>639</v>
      </c>
      <c r="V8" s="364" t="s">
        <v>639</v>
      </c>
      <c r="W8" s="403" t="s">
        <v>639</v>
      </c>
      <c r="X8" s="397" t="s">
        <v>639</v>
      </c>
      <c r="Y8" s="364" t="s">
        <v>639</v>
      </c>
      <c r="Z8" s="364" t="s">
        <v>639</v>
      </c>
      <c r="AA8" s="398" t="s">
        <v>639</v>
      </c>
    </row>
    <row r="9" spans="1:27" ht="39.75" customHeight="1">
      <c r="A9" s="133" t="s">
        <v>355</v>
      </c>
      <c r="B9" s="133" t="s">
        <v>38</v>
      </c>
      <c r="C9" s="133" t="s">
        <v>356</v>
      </c>
      <c r="D9" s="133" t="s">
        <v>38</v>
      </c>
      <c r="E9" s="218" t="s">
        <v>635</v>
      </c>
      <c r="F9" s="218" t="s">
        <v>636</v>
      </c>
      <c r="G9" s="133" t="s">
        <v>357</v>
      </c>
      <c r="H9" s="133" t="s">
        <v>358</v>
      </c>
      <c r="I9" s="133" t="s">
        <v>359</v>
      </c>
      <c r="J9" s="133" t="s">
        <v>360</v>
      </c>
      <c r="K9" s="133" t="s">
        <v>251</v>
      </c>
      <c r="L9" s="133" t="s">
        <v>361</v>
      </c>
      <c r="M9" s="208" t="s">
        <v>362</v>
      </c>
      <c r="N9" s="133" t="s">
        <v>363</v>
      </c>
      <c r="O9" s="187" t="s">
        <v>19</v>
      </c>
      <c r="P9" s="363" t="s">
        <v>853</v>
      </c>
      <c r="Q9" s="363" t="s">
        <v>857</v>
      </c>
      <c r="R9" s="104" t="s">
        <v>260</v>
      </c>
      <c r="S9" s="399" t="s">
        <v>1016</v>
      </c>
      <c r="T9" s="400" t="s">
        <v>898</v>
      </c>
      <c r="U9" s="395" t="s">
        <v>1012</v>
      </c>
      <c r="V9" s="136" t="s">
        <v>1014</v>
      </c>
      <c r="W9" s="404" t="s">
        <v>896</v>
      </c>
      <c r="X9" s="399" t="s">
        <v>1017</v>
      </c>
      <c r="Y9" s="136" t="s">
        <v>1013</v>
      </c>
      <c r="Z9" s="136" t="s">
        <v>1015</v>
      </c>
      <c r="AA9" s="400" t="s">
        <v>897</v>
      </c>
    </row>
    <row r="10" spans="1:27" ht="24" customHeight="1">
      <c r="A10" s="188">
        <f>IF('※触らないで下さい'!$A$6="","",'※触らないで下さい'!$A$6)</f>
      </c>
      <c r="B10" s="188">
        <f>'チーム情報(様式A-4)'!$D$7</f>
        <v>0</v>
      </c>
      <c r="C10" s="188">
        <f>'チーム情報(様式A-4)'!$D$8</f>
        <v>0</v>
      </c>
      <c r="D10" s="188">
        <f>'チーム情報(様式A-4)'!$D$7</f>
        <v>0</v>
      </c>
      <c r="E10" s="188">
        <f>'※触らないで下さい'!$D$6</f>
        <v>0</v>
      </c>
      <c r="F10" s="188">
        <f>'※触らないで下さい'!$E$6</f>
        <v>0</v>
      </c>
      <c r="G10" s="188"/>
      <c r="H10" s="188"/>
      <c r="I10" s="188"/>
      <c r="J10" s="188"/>
      <c r="K10" s="137" t="s">
        <v>21</v>
      </c>
      <c r="L10" s="188">
        <f>IF(M10="","",$S$9)</f>
      </c>
      <c r="M10" s="206">
        <f>IF(S10="","",S10)</f>
      </c>
      <c r="N10" s="188"/>
      <c r="O10" s="189">
        <f>'チーム情報(様式A-4)'!$D$7</f>
        <v>0</v>
      </c>
      <c r="P10" s="411" t="s">
        <v>854</v>
      </c>
      <c r="Q10" s="368" t="s">
        <v>846</v>
      </c>
      <c r="R10" s="393" t="s">
        <v>51</v>
      </c>
      <c r="S10" s="401"/>
      <c r="T10" s="402"/>
      <c r="U10" s="412"/>
      <c r="V10" s="369"/>
      <c r="W10" s="413"/>
      <c r="X10" s="412"/>
      <c r="Y10" s="369"/>
      <c r="Z10" s="369"/>
      <c r="AA10" s="406"/>
    </row>
    <row r="11" spans="1:27" ht="24" customHeight="1">
      <c r="A11" s="188"/>
      <c r="B11" s="188"/>
      <c r="C11" s="188"/>
      <c r="D11" s="188"/>
      <c r="E11" s="188"/>
      <c r="F11" s="188"/>
      <c r="G11" s="188"/>
      <c r="H11" s="188"/>
      <c r="I11" s="188"/>
      <c r="J11" s="188"/>
      <c r="K11" s="137"/>
      <c r="L11" s="188"/>
      <c r="M11" s="206"/>
      <c r="N11" s="188"/>
      <c r="O11" s="189">
        <f>'チーム情報(様式A-4)'!$D$7</f>
        <v>0</v>
      </c>
      <c r="P11" s="411" t="s">
        <v>855</v>
      </c>
      <c r="Q11" s="368" t="s">
        <v>846</v>
      </c>
      <c r="R11" s="393" t="s">
        <v>51</v>
      </c>
      <c r="S11" s="401"/>
      <c r="T11" s="402"/>
      <c r="U11" s="412"/>
      <c r="V11" s="369"/>
      <c r="W11" s="413"/>
      <c r="X11" s="412"/>
      <c r="Y11" s="369"/>
      <c r="Z11" s="369"/>
      <c r="AA11" s="406"/>
    </row>
    <row r="12" spans="1:27" ht="24" customHeight="1">
      <c r="A12" s="188"/>
      <c r="B12" s="188"/>
      <c r="C12" s="188"/>
      <c r="D12" s="188"/>
      <c r="E12" s="188"/>
      <c r="F12" s="188"/>
      <c r="G12" s="188"/>
      <c r="H12" s="188"/>
      <c r="I12" s="188"/>
      <c r="J12" s="188"/>
      <c r="K12" s="137"/>
      <c r="L12" s="188"/>
      <c r="M12" s="206"/>
      <c r="N12" s="188"/>
      <c r="O12" s="189">
        <f>'チーム情報(様式A-4)'!$D$7</f>
        <v>0</v>
      </c>
      <c r="P12" s="411" t="s">
        <v>856</v>
      </c>
      <c r="Q12" s="368" t="s">
        <v>846</v>
      </c>
      <c r="R12" s="393" t="s">
        <v>51</v>
      </c>
      <c r="S12" s="401"/>
      <c r="T12" s="402"/>
      <c r="U12" s="412"/>
      <c r="V12" s="369"/>
      <c r="W12" s="413"/>
      <c r="X12" s="412"/>
      <c r="Y12" s="369"/>
      <c r="Z12" s="369"/>
      <c r="AA12" s="406"/>
    </row>
    <row r="13" spans="1:27" ht="24" customHeight="1">
      <c r="A13" s="188"/>
      <c r="B13" s="188"/>
      <c r="C13" s="188"/>
      <c r="D13" s="188"/>
      <c r="E13" s="188"/>
      <c r="F13" s="188"/>
      <c r="G13" s="188"/>
      <c r="H13" s="188"/>
      <c r="I13" s="188"/>
      <c r="J13" s="188"/>
      <c r="K13" s="137"/>
      <c r="L13" s="188"/>
      <c r="M13" s="206"/>
      <c r="N13" s="188"/>
      <c r="O13" s="189">
        <f>'チーム情報(様式A-4)'!$D$7</f>
        <v>0</v>
      </c>
      <c r="P13" s="409" t="s">
        <v>854</v>
      </c>
      <c r="Q13" s="368" t="s">
        <v>229</v>
      </c>
      <c r="R13" s="408" t="s">
        <v>21</v>
      </c>
      <c r="S13" s="412"/>
      <c r="T13" s="406"/>
      <c r="U13" s="396"/>
      <c r="V13" s="267"/>
      <c r="W13" s="405"/>
      <c r="X13" s="412"/>
      <c r="Y13" s="369"/>
      <c r="Z13" s="369"/>
      <c r="AA13" s="406"/>
    </row>
    <row r="14" spans="1:31" ht="24" customHeight="1">
      <c r="A14" s="188"/>
      <c r="B14" s="188"/>
      <c r="C14" s="188"/>
      <c r="D14" s="188"/>
      <c r="E14" s="188"/>
      <c r="F14" s="188"/>
      <c r="G14" s="188"/>
      <c r="H14" s="188"/>
      <c r="I14" s="188"/>
      <c r="J14" s="188"/>
      <c r="K14" s="137"/>
      <c r="L14" s="188"/>
      <c r="M14" s="206"/>
      <c r="N14" s="188"/>
      <c r="O14" s="189">
        <f>'チーム情報(様式A-4)'!$D$7</f>
        <v>0</v>
      </c>
      <c r="P14" s="409" t="s">
        <v>855</v>
      </c>
      <c r="Q14" s="368" t="s">
        <v>229</v>
      </c>
      <c r="R14" s="408" t="s">
        <v>21</v>
      </c>
      <c r="S14" s="412"/>
      <c r="T14" s="406"/>
      <c r="U14" s="396"/>
      <c r="V14" s="267"/>
      <c r="W14" s="405"/>
      <c r="X14" s="412"/>
      <c r="Y14" s="369"/>
      <c r="Z14" s="369"/>
      <c r="AA14" s="406"/>
      <c r="AE14" s="392"/>
    </row>
    <row r="15" spans="1:27" ht="24" customHeight="1">
      <c r="A15" s="188"/>
      <c r="B15" s="188"/>
      <c r="C15" s="188"/>
      <c r="D15" s="188"/>
      <c r="E15" s="188"/>
      <c r="F15" s="188"/>
      <c r="G15" s="188"/>
      <c r="H15" s="188"/>
      <c r="I15" s="188"/>
      <c r="J15" s="188"/>
      <c r="K15" s="137"/>
      <c r="L15" s="188"/>
      <c r="M15" s="206"/>
      <c r="N15" s="188"/>
      <c r="O15" s="189">
        <f>'チーム情報(様式A-4)'!$D$7</f>
        <v>0</v>
      </c>
      <c r="P15" s="409" t="s">
        <v>856</v>
      </c>
      <c r="Q15" s="368" t="s">
        <v>229</v>
      </c>
      <c r="R15" s="408" t="s">
        <v>21</v>
      </c>
      <c r="S15" s="412"/>
      <c r="T15" s="406"/>
      <c r="U15" s="396"/>
      <c r="V15" s="267"/>
      <c r="W15" s="405"/>
      <c r="X15" s="412"/>
      <c r="Y15" s="369"/>
      <c r="Z15" s="369"/>
      <c r="AA15" s="406"/>
    </row>
    <row r="16" spans="1:27" ht="24" customHeight="1">
      <c r="A16" s="188"/>
      <c r="B16" s="188"/>
      <c r="C16" s="188"/>
      <c r="D16" s="188"/>
      <c r="E16" s="188"/>
      <c r="F16" s="188"/>
      <c r="G16" s="188"/>
      <c r="H16" s="188"/>
      <c r="I16" s="188"/>
      <c r="J16" s="188"/>
      <c r="K16" s="137"/>
      <c r="L16" s="188"/>
      <c r="M16" s="206"/>
      <c r="N16" s="188"/>
      <c r="O16" s="189">
        <f>'チーム情報(様式A-4)'!$D$7</f>
        <v>0</v>
      </c>
      <c r="P16" s="410" t="s">
        <v>854</v>
      </c>
      <c r="Q16" s="368" t="s">
        <v>229</v>
      </c>
      <c r="R16" s="407" t="s">
        <v>26</v>
      </c>
      <c r="S16" s="412"/>
      <c r="T16" s="406"/>
      <c r="U16" s="396"/>
      <c r="V16" s="267"/>
      <c r="W16" s="405"/>
      <c r="X16" s="412"/>
      <c r="Y16" s="369"/>
      <c r="Z16" s="369"/>
      <c r="AA16" s="406"/>
    </row>
    <row r="17" spans="1:27" ht="24" customHeight="1">
      <c r="A17" s="188"/>
      <c r="B17" s="188"/>
      <c r="C17" s="188"/>
      <c r="D17" s="188"/>
      <c r="E17" s="188"/>
      <c r="F17" s="188"/>
      <c r="G17" s="188"/>
      <c r="H17" s="188"/>
      <c r="I17" s="188"/>
      <c r="J17" s="188"/>
      <c r="K17" s="137"/>
      <c r="L17" s="188"/>
      <c r="M17" s="206"/>
      <c r="N17" s="188"/>
      <c r="O17" s="189">
        <f>'チーム情報(様式A-4)'!$D$7</f>
        <v>0</v>
      </c>
      <c r="P17" s="410" t="s">
        <v>855</v>
      </c>
      <c r="Q17" s="368" t="s">
        <v>229</v>
      </c>
      <c r="R17" s="407" t="s">
        <v>26</v>
      </c>
      <c r="S17" s="412"/>
      <c r="T17" s="406"/>
      <c r="U17" s="396"/>
      <c r="V17" s="267"/>
      <c r="W17" s="405"/>
      <c r="X17" s="412"/>
      <c r="Y17" s="369"/>
      <c r="Z17" s="369"/>
      <c r="AA17" s="406"/>
    </row>
    <row r="18" spans="1:27" ht="24" customHeight="1">
      <c r="A18" s="188"/>
      <c r="B18" s="188"/>
      <c r="C18" s="188"/>
      <c r="D18" s="188"/>
      <c r="E18" s="188"/>
      <c r="F18" s="188"/>
      <c r="G18" s="188"/>
      <c r="H18" s="188"/>
      <c r="I18" s="188"/>
      <c r="J18" s="188"/>
      <c r="K18" s="137"/>
      <c r="L18" s="188"/>
      <c r="M18" s="206"/>
      <c r="N18" s="188"/>
      <c r="O18" s="189">
        <f>'チーム情報(様式A-4)'!$D$7</f>
        <v>0</v>
      </c>
      <c r="P18" s="410" t="s">
        <v>856</v>
      </c>
      <c r="Q18" s="368" t="s">
        <v>229</v>
      </c>
      <c r="R18" s="407" t="s">
        <v>26</v>
      </c>
      <c r="S18" s="412"/>
      <c r="T18" s="406"/>
      <c r="U18" s="396"/>
      <c r="V18" s="267"/>
      <c r="W18" s="405"/>
      <c r="X18" s="412"/>
      <c r="Y18" s="369"/>
      <c r="Z18" s="369"/>
      <c r="AA18" s="406"/>
    </row>
    <row r="19" spans="1:27" ht="24" customHeight="1">
      <c r="A19" s="188"/>
      <c r="B19" s="188"/>
      <c r="C19" s="188"/>
      <c r="D19" s="188"/>
      <c r="E19" s="188"/>
      <c r="F19" s="188"/>
      <c r="G19" s="188"/>
      <c r="H19" s="188"/>
      <c r="I19" s="188"/>
      <c r="J19" s="188"/>
      <c r="K19" s="137"/>
      <c r="L19" s="188"/>
      <c r="M19" s="206"/>
      <c r="N19" s="188"/>
      <c r="O19" s="189">
        <f>'チーム情報(様式A-4)'!$D$7</f>
        <v>0</v>
      </c>
      <c r="P19" s="409" t="s">
        <v>854</v>
      </c>
      <c r="Q19" s="368" t="s">
        <v>839</v>
      </c>
      <c r="R19" s="408" t="s">
        <v>21</v>
      </c>
      <c r="S19" s="412"/>
      <c r="T19" s="406"/>
      <c r="U19" s="412"/>
      <c r="V19" s="369"/>
      <c r="W19" s="413"/>
      <c r="X19" s="401"/>
      <c r="Y19" s="267"/>
      <c r="Z19" s="405"/>
      <c r="AA19" s="402"/>
    </row>
    <row r="20" spans="1:27" ht="24" customHeight="1">
      <c r="A20" s="188"/>
      <c r="B20" s="188"/>
      <c r="C20" s="188"/>
      <c r="D20" s="188"/>
      <c r="E20" s="188"/>
      <c r="F20" s="188"/>
      <c r="G20" s="188"/>
      <c r="H20" s="188"/>
      <c r="I20" s="188"/>
      <c r="J20" s="188"/>
      <c r="K20" s="137"/>
      <c r="L20" s="188"/>
      <c r="M20" s="206"/>
      <c r="N20" s="188"/>
      <c r="O20" s="189">
        <f>'チーム情報(様式A-4)'!$D$7</f>
        <v>0</v>
      </c>
      <c r="P20" s="409" t="s">
        <v>855</v>
      </c>
      <c r="Q20" s="368" t="s">
        <v>839</v>
      </c>
      <c r="R20" s="408" t="s">
        <v>21</v>
      </c>
      <c r="S20" s="412"/>
      <c r="T20" s="406"/>
      <c r="U20" s="412"/>
      <c r="V20" s="369"/>
      <c r="W20" s="413"/>
      <c r="X20" s="401"/>
      <c r="Y20" s="267"/>
      <c r="Z20" s="405"/>
      <c r="AA20" s="402"/>
    </row>
    <row r="21" spans="1:27" ht="24" customHeight="1">
      <c r="A21" s="188"/>
      <c r="B21" s="188"/>
      <c r="C21" s="188"/>
      <c r="D21" s="188"/>
      <c r="E21" s="188"/>
      <c r="F21" s="188"/>
      <c r="G21" s="188"/>
      <c r="H21" s="188"/>
      <c r="I21" s="188"/>
      <c r="J21" s="188"/>
      <c r="K21" s="137"/>
      <c r="L21" s="188"/>
      <c r="M21" s="206"/>
      <c r="N21" s="188"/>
      <c r="O21" s="189">
        <f>'チーム情報(様式A-4)'!$D$7</f>
        <v>0</v>
      </c>
      <c r="P21" s="409" t="s">
        <v>856</v>
      </c>
      <c r="Q21" s="368" t="s">
        <v>839</v>
      </c>
      <c r="R21" s="408" t="s">
        <v>21</v>
      </c>
      <c r="S21" s="412"/>
      <c r="T21" s="406"/>
      <c r="U21" s="412"/>
      <c r="V21" s="369"/>
      <c r="W21" s="413"/>
      <c r="X21" s="401"/>
      <c r="Y21" s="267"/>
      <c r="Z21" s="405"/>
      <c r="AA21" s="402"/>
    </row>
    <row r="22" spans="1:27" ht="24" customHeight="1">
      <c r="A22" s="188"/>
      <c r="B22" s="188"/>
      <c r="C22" s="188"/>
      <c r="D22" s="188"/>
      <c r="E22" s="188"/>
      <c r="F22" s="188"/>
      <c r="G22" s="188"/>
      <c r="H22" s="188"/>
      <c r="I22" s="188"/>
      <c r="J22" s="188"/>
      <c r="K22" s="137"/>
      <c r="L22" s="188"/>
      <c r="M22" s="206"/>
      <c r="N22" s="188"/>
      <c r="O22" s="189">
        <f>'チーム情報(様式A-4)'!$D$7</f>
        <v>0</v>
      </c>
      <c r="P22" s="410" t="s">
        <v>854</v>
      </c>
      <c r="Q22" s="368" t="s">
        <v>839</v>
      </c>
      <c r="R22" s="407" t="s">
        <v>26</v>
      </c>
      <c r="S22" s="412"/>
      <c r="T22" s="406"/>
      <c r="U22" s="412"/>
      <c r="V22" s="369"/>
      <c r="W22" s="413"/>
      <c r="X22" s="401"/>
      <c r="Y22" s="267"/>
      <c r="Z22" s="267"/>
      <c r="AA22" s="402"/>
    </row>
    <row r="23" spans="1:27" ht="24" customHeight="1">
      <c r="A23" s="188"/>
      <c r="B23" s="188"/>
      <c r="C23" s="188"/>
      <c r="D23" s="188"/>
      <c r="E23" s="188"/>
      <c r="F23" s="188"/>
      <c r="G23" s="188"/>
      <c r="H23" s="188"/>
      <c r="I23" s="188"/>
      <c r="J23" s="188"/>
      <c r="K23" s="137"/>
      <c r="L23" s="188"/>
      <c r="M23" s="206"/>
      <c r="N23" s="188"/>
      <c r="O23" s="189">
        <f>'チーム情報(様式A-4)'!$D$7</f>
        <v>0</v>
      </c>
      <c r="P23" s="410" t="s">
        <v>855</v>
      </c>
      <c r="Q23" s="368" t="s">
        <v>839</v>
      </c>
      <c r="R23" s="407" t="s">
        <v>26</v>
      </c>
      <c r="S23" s="412"/>
      <c r="T23" s="406"/>
      <c r="U23" s="412"/>
      <c r="V23" s="369"/>
      <c r="W23" s="413"/>
      <c r="X23" s="401"/>
      <c r="Y23" s="267"/>
      <c r="Z23" s="267"/>
      <c r="AA23" s="402"/>
    </row>
    <row r="24" spans="1:27" ht="24" customHeight="1">
      <c r="A24" s="188"/>
      <c r="B24" s="188"/>
      <c r="C24" s="188"/>
      <c r="D24" s="188"/>
      <c r="E24" s="188"/>
      <c r="F24" s="188"/>
      <c r="G24" s="188"/>
      <c r="H24" s="188"/>
      <c r="I24" s="188"/>
      <c r="J24" s="188"/>
      <c r="K24" s="137"/>
      <c r="L24" s="188"/>
      <c r="M24" s="206"/>
      <c r="N24" s="188"/>
      <c r="O24" s="189">
        <f>'チーム情報(様式A-4)'!$D$7</f>
        <v>0</v>
      </c>
      <c r="P24" s="410" t="s">
        <v>856</v>
      </c>
      <c r="Q24" s="368" t="s">
        <v>839</v>
      </c>
      <c r="R24" s="407" t="s">
        <v>26</v>
      </c>
      <c r="S24" s="412"/>
      <c r="T24" s="406"/>
      <c r="U24" s="412"/>
      <c r="V24" s="369"/>
      <c r="W24" s="413"/>
      <c r="X24" s="401"/>
      <c r="Y24" s="267"/>
      <c r="Z24" s="267"/>
      <c r="AA24" s="402"/>
    </row>
    <row r="25" ht="24" customHeight="1"/>
    <row r="26" spans="31:32" ht="24" customHeight="1">
      <c r="AE26" s="129" t="s">
        <v>634</v>
      </c>
      <c r="AF26" s="129" t="s">
        <v>289</v>
      </c>
    </row>
    <row r="27" ht="24" customHeight="1">
      <c r="AF27" s="120" t="s">
        <v>629</v>
      </c>
    </row>
    <row r="28" ht="24" customHeight="1"/>
    <row r="29" ht="24" customHeight="1">
      <c r="AF29" s="148" t="s">
        <v>288</v>
      </c>
    </row>
    <row r="30" spans="32:38" ht="24" customHeight="1">
      <c r="AF30" s="134" t="s">
        <v>19</v>
      </c>
      <c r="AG30" s="135" t="s">
        <v>192</v>
      </c>
      <c r="AH30" s="65" t="s">
        <v>260</v>
      </c>
      <c r="AI30" s="136" t="s">
        <v>292</v>
      </c>
      <c r="AJ30" s="136" t="s">
        <v>293</v>
      </c>
      <c r="AK30" s="136" t="s">
        <v>285</v>
      </c>
      <c r="AL30" s="136"/>
    </row>
    <row r="31" spans="32:38" ht="24" customHeight="1">
      <c r="AF31" s="138" t="s">
        <v>290</v>
      </c>
      <c r="AG31" s="137">
        <v>1</v>
      </c>
      <c r="AH31" s="139" t="s">
        <v>21</v>
      </c>
      <c r="AI31" s="137"/>
      <c r="AJ31" s="147" t="s">
        <v>31</v>
      </c>
      <c r="AK31" s="147" t="s">
        <v>31</v>
      </c>
      <c r="AL31" s="147" t="s">
        <v>31</v>
      </c>
    </row>
    <row r="32" spans="32:38" ht="24" customHeight="1">
      <c r="AF32" s="138" t="s">
        <v>290</v>
      </c>
      <c r="AG32" s="137">
        <v>2</v>
      </c>
      <c r="AH32" s="140" t="s">
        <v>26</v>
      </c>
      <c r="AI32" s="147" t="s">
        <v>31</v>
      </c>
      <c r="AJ32" s="137"/>
      <c r="AK32" s="147" t="s">
        <v>31</v>
      </c>
      <c r="AL32" s="147" t="s">
        <v>31</v>
      </c>
    </row>
    <row r="33" spans="32:38" ht="24" customHeight="1">
      <c r="AF33" s="138" t="s">
        <v>290</v>
      </c>
      <c r="AG33" s="137">
        <v>3</v>
      </c>
      <c r="AH33" s="141" t="s">
        <v>51</v>
      </c>
      <c r="AI33" s="147" t="s">
        <v>31</v>
      </c>
      <c r="AJ33" s="147" t="s">
        <v>31</v>
      </c>
      <c r="AK33" s="137"/>
      <c r="AL33" s="147" t="s">
        <v>31</v>
      </c>
    </row>
    <row r="34" ht="24" customHeight="1"/>
    <row r="35" ht="24" customHeight="1">
      <c r="AF35" s="148" t="s">
        <v>291</v>
      </c>
    </row>
    <row r="36" spans="32:38" ht="24" customHeight="1">
      <c r="AF36" s="134" t="s">
        <v>19</v>
      </c>
      <c r="AG36" s="135" t="s">
        <v>192</v>
      </c>
      <c r="AH36" s="65" t="s">
        <v>260</v>
      </c>
      <c r="AI36" s="136" t="s">
        <v>285</v>
      </c>
      <c r="AJ36" s="136" t="s">
        <v>287</v>
      </c>
      <c r="AK36" s="136" t="s">
        <v>286</v>
      </c>
      <c r="AL36" s="136"/>
    </row>
    <row r="37" spans="32:38" ht="24" customHeight="1">
      <c r="AF37" s="146" t="s">
        <v>290</v>
      </c>
      <c r="AG37" s="147">
        <v>1</v>
      </c>
      <c r="AH37" s="147" t="s">
        <v>21</v>
      </c>
      <c r="AI37" s="147" t="s">
        <v>31</v>
      </c>
      <c r="AJ37" s="147" t="s">
        <v>31</v>
      </c>
      <c r="AK37" s="147" t="s">
        <v>31</v>
      </c>
      <c r="AL37" s="147" t="s">
        <v>31</v>
      </c>
    </row>
    <row r="38" spans="32:38" ht="24" customHeight="1">
      <c r="AF38" s="146" t="s">
        <v>290</v>
      </c>
      <c r="AG38" s="147">
        <v>2</v>
      </c>
      <c r="AH38" s="147" t="s">
        <v>26</v>
      </c>
      <c r="AI38" s="147" t="s">
        <v>31</v>
      </c>
      <c r="AJ38" s="147" t="s">
        <v>31</v>
      </c>
      <c r="AK38" s="147" t="s">
        <v>31</v>
      </c>
      <c r="AL38" s="147" t="s">
        <v>31</v>
      </c>
    </row>
    <row r="39" spans="32:38" ht="24" customHeight="1">
      <c r="AF39" s="138" t="s">
        <v>290</v>
      </c>
      <c r="AG39" s="137">
        <v>3</v>
      </c>
      <c r="AH39" s="141" t="s">
        <v>51</v>
      </c>
      <c r="AI39" s="137"/>
      <c r="AJ39" s="137"/>
      <c r="AK39" s="137"/>
      <c r="AL39" s="147" t="s">
        <v>31</v>
      </c>
    </row>
    <row r="40" ht="24" customHeight="1"/>
    <row r="41" spans="33:34" ht="24" customHeight="1">
      <c r="AG41" s="305"/>
      <c r="AH41" s="370"/>
    </row>
    <row r="42" spans="32:34" ht="24" customHeight="1">
      <c r="AF42" s="129" t="s">
        <v>846</v>
      </c>
      <c r="AG42" s="305">
        <f>COUNTA(S10:T12)</f>
        <v>0</v>
      </c>
      <c r="AH42" s="370"/>
    </row>
    <row r="43" spans="32:33" ht="24" customHeight="1">
      <c r="AF43" s="129" t="s">
        <v>229</v>
      </c>
      <c r="AG43" s="305">
        <f>COUNTA(U13:W18)</f>
        <v>0</v>
      </c>
    </row>
    <row r="44" spans="32:33" ht="24" customHeight="1">
      <c r="AF44" s="129" t="s">
        <v>839</v>
      </c>
      <c r="AG44" s="305">
        <f>COUNTA(X19:AA24)</f>
        <v>0</v>
      </c>
    </row>
    <row r="45" spans="32:33" ht="24" customHeight="1">
      <c r="AF45" s="371" t="s">
        <v>858</v>
      </c>
      <c r="AG45" s="372">
        <f>SUM(AG42:AG44)</f>
        <v>0</v>
      </c>
    </row>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sheetData>
  <sheetProtection password="E856" sheet="1"/>
  <mergeCells count="4">
    <mergeCell ref="U3:W3"/>
    <mergeCell ref="S7:T7"/>
    <mergeCell ref="U7:W7"/>
    <mergeCell ref="X7:AA7"/>
  </mergeCells>
  <dataValidations count="5">
    <dataValidation allowBlank="1" showInputMessage="1" showErrorMessage="1" imeMode="halfKatakana" sqref="AE14 S9:AA9"/>
    <dataValidation allowBlank="1" showInputMessage="1" showErrorMessage="1" imeMode="off" sqref="S8:AA8"/>
    <dataValidation type="list" allowBlank="1" showInputMessage="1" showErrorMessage="1" sqref="P11 P14 P17 P20 P23">
      <formula1>"B"</formula1>
    </dataValidation>
    <dataValidation type="list" allowBlank="1" showInputMessage="1" showErrorMessage="1" sqref="P12 P15 P18 P24 P21">
      <formula1>"C"</formula1>
    </dataValidation>
    <dataValidation type="list" allowBlank="1" showInputMessage="1" showErrorMessage="1" sqref="P10 P13 P16 P19 P22">
      <formula1>"A"</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53"/>
  <headerFooter>
    <oddHeader>&amp;L&amp;"ＭＳ ゴシック,標準"&amp;12&amp;D &amp;T&amp;R&amp;"ＭＳ ゴシック,標準"&amp;12&lt; &amp;P &gt;</oddHeader>
  </headerFooter>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Y39"/>
  <sheetViews>
    <sheetView view="pageBreakPreview" zoomScaleNormal="55" zoomScaleSheetLayoutView="100" zoomScalePageLayoutView="0" workbookViewId="0" topLeftCell="A1">
      <selection activeCell="A11" sqref="A11:B11"/>
    </sheetView>
  </sheetViews>
  <sheetFormatPr defaultColWidth="9.00390625" defaultRowHeight="15"/>
  <cols>
    <col min="1" max="28" width="4.7109375" style="5" customWidth="1"/>
    <col min="29" max="16384" width="9.00390625" style="5" customWidth="1"/>
  </cols>
  <sheetData>
    <row r="1" spans="1:25" ht="32.25" customHeight="1" thickBot="1" thickTop="1">
      <c r="A1" s="613" t="s">
        <v>246</v>
      </c>
      <c r="B1" s="613"/>
      <c r="C1" s="613"/>
      <c r="D1" s="614"/>
      <c r="E1" s="615" t="str">
        <f>'チーム情報(様式A-4)'!AV61</f>
        <v>2020年1月15日（水） ﾒｰﾙ送信のみ23：59まで　※同意書のみ郵送（当日消印有効）</v>
      </c>
      <c r="F1" s="616"/>
      <c r="G1" s="616"/>
      <c r="H1" s="616"/>
      <c r="I1" s="616"/>
      <c r="J1" s="616"/>
      <c r="K1" s="616"/>
      <c r="L1" s="616"/>
      <c r="M1" s="616"/>
      <c r="N1" s="616"/>
      <c r="O1" s="616"/>
      <c r="P1" s="616"/>
      <c r="Q1" s="616"/>
      <c r="R1" s="616"/>
      <c r="S1" s="616"/>
      <c r="T1" s="616"/>
      <c r="U1" s="616"/>
      <c r="V1" s="616"/>
      <c r="W1" s="616"/>
      <c r="X1" s="616"/>
      <c r="Y1" s="617"/>
    </row>
    <row r="2" spans="1:25" ht="24" customHeight="1" thickTop="1">
      <c r="A2" s="2"/>
      <c r="B2" s="2"/>
      <c r="C2" s="2"/>
      <c r="D2" s="2"/>
      <c r="E2" s="2"/>
      <c r="F2" s="2"/>
      <c r="G2" s="2"/>
      <c r="H2" s="2"/>
      <c r="I2" s="2"/>
      <c r="J2" s="2"/>
      <c r="K2" s="2"/>
      <c r="L2" s="2"/>
      <c r="M2" s="2"/>
      <c r="N2" s="2"/>
      <c r="O2" s="2"/>
      <c r="P2" s="2"/>
      <c r="Q2" s="2"/>
      <c r="R2" s="2"/>
      <c r="S2" s="2"/>
      <c r="T2" s="2"/>
      <c r="U2" s="2"/>
      <c r="V2" s="2"/>
      <c r="W2" s="2"/>
      <c r="X2" s="2"/>
      <c r="Y2" s="2"/>
    </row>
    <row r="3" spans="1:25" ht="24" customHeight="1">
      <c r="A3" s="2"/>
      <c r="B3" s="2" t="s">
        <v>748</v>
      </c>
      <c r="C3" s="2"/>
      <c r="D3" s="2"/>
      <c r="E3" s="2"/>
      <c r="F3" s="2"/>
      <c r="G3" s="2"/>
      <c r="H3" s="2"/>
      <c r="I3" s="2"/>
      <c r="J3" s="2"/>
      <c r="K3" s="2"/>
      <c r="L3" s="2"/>
      <c r="M3" s="2"/>
      <c r="N3" s="2"/>
      <c r="O3" s="2"/>
      <c r="P3" s="2"/>
      <c r="Q3" s="2"/>
      <c r="R3" s="2"/>
      <c r="S3" s="2"/>
      <c r="T3" s="2"/>
      <c r="U3" s="2"/>
      <c r="V3" s="2"/>
      <c r="W3" s="2"/>
      <c r="X3" s="2"/>
      <c r="Y3" s="2"/>
    </row>
    <row r="4" spans="1:25" ht="24" customHeight="1">
      <c r="A4" s="2"/>
      <c r="B4" s="2" t="s">
        <v>7</v>
      </c>
      <c r="C4" s="2"/>
      <c r="D4" s="2"/>
      <c r="E4" s="2"/>
      <c r="F4" s="2"/>
      <c r="G4" s="2"/>
      <c r="H4" s="2"/>
      <c r="I4" s="2"/>
      <c r="J4" s="2"/>
      <c r="K4" s="2"/>
      <c r="L4" s="2"/>
      <c r="M4" s="2"/>
      <c r="N4" s="2"/>
      <c r="O4" s="2"/>
      <c r="P4" s="2"/>
      <c r="Q4" s="2"/>
      <c r="R4" s="2"/>
      <c r="S4" s="2"/>
      <c r="T4" s="2"/>
      <c r="U4" s="2"/>
      <c r="V4" s="2"/>
      <c r="W4" s="2"/>
      <c r="X4" s="2"/>
      <c r="Y4" s="2"/>
    </row>
    <row r="5" spans="1:25" ht="24" customHeight="1">
      <c r="A5" s="2"/>
      <c r="B5" s="181" t="s">
        <v>749</v>
      </c>
      <c r="C5" s="2" t="s">
        <v>750</v>
      </c>
      <c r="D5" s="2"/>
      <c r="E5" s="2"/>
      <c r="F5" s="2"/>
      <c r="G5" s="2"/>
      <c r="H5" s="2"/>
      <c r="I5" s="2"/>
      <c r="J5" s="2"/>
      <c r="K5" s="2"/>
      <c r="L5" s="2"/>
      <c r="M5" s="2"/>
      <c r="N5" s="2"/>
      <c r="O5" s="2"/>
      <c r="P5" s="2"/>
      <c r="Q5" s="2"/>
      <c r="R5" s="2"/>
      <c r="S5" s="2"/>
      <c r="T5" s="2"/>
      <c r="U5" s="2"/>
      <c r="V5" s="2"/>
      <c r="W5" s="2"/>
      <c r="X5" s="2"/>
      <c r="Y5" s="2"/>
    </row>
    <row r="6" spans="1:25" ht="24" customHeight="1">
      <c r="A6" s="2"/>
      <c r="B6" s="181" t="s">
        <v>295</v>
      </c>
      <c r="C6" s="2" t="s">
        <v>751</v>
      </c>
      <c r="D6" s="2"/>
      <c r="E6" s="2"/>
      <c r="F6" s="2"/>
      <c r="G6" s="2"/>
      <c r="H6" s="2"/>
      <c r="I6" s="2"/>
      <c r="J6" s="2"/>
      <c r="K6" s="2"/>
      <c r="L6" s="2"/>
      <c r="M6" s="2"/>
      <c r="N6" s="2"/>
      <c r="O6" s="2"/>
      <c r="P6" s="2"/>
      <c r="Q6" s="2"/>
      <c r="R6" s="2"/>
      <c r="S6" s="2"/>
      <c r="T6" s="2"/>
      <c r="U6" s="2"/>
      <c r="V6" s="2"/>
      <c r="W6" s="2"/>
      <c r="X6" s="2"/>
      <c r="Y6" s="2"/>
    </row>
    <row r="7" spans="1:25" ht="24" customHeight="1">
      <c r="A7" s="2"/>
      <c r="B7" s="181" t="s">
        <v>296</v>
      </c>
      <c r="C7" s="2" t="s">
        <v>752</v>
      </c>
      <c r="D7" s="2"/>
      <c r="E7" s="2"/>
      <c r="F7" s="2"/>
      <c r="G7" s="2"/>
      <c r="H7" s="2"/>
      <c r="I7" s="2"/>
      <c r="J7" s="2"/>
      <c r="K7" s="2"/>
      <c r="L7" s="2"/>
      <c r="M7" s="2"/>
      <c r="N7" s="2"/>
      <c r="O7" s="2"/>
      <c r="P7" s="2"/>
      <c r="Q7" s="2"/>
      <c r="R7" s="2"/>
      <c r="S7" s="2"/>
      <c r="T7" s="2"/>
      <c r="U7" s="2"/>
      <c r="V7" s="2"/>
      <c r="W7" s="2"/>
      <c r="X7" s="2"/>
      <c r="Y7" s="2"/>
    </row>
    <row r="8" spans="1:25" ht="24" customHeight="1">
      <c r="A8" s="2"/>
      <c r="B8" s="2"/>
      <c r="C8" s="2"/>
      <c r="D8" s="2"/>
      <c r="E8" s="2"/>
      <c r="F8" s="2"/>
      <c r="G8" s="2"/>
      <c r="H8" s="2"/>
      <c r="I8" s="2"/>
      <c r="J8" s="2"/>
      <c r="K8" s="2"/>
      <c r="L8" s="2"/>
      <c r="M8" s="2"/>
      <c r="N8" s="2"/>
      <c r="O8" s="2"/>
      <c r="P8" s="2"/>
      <c r="Q8" s="2"/>
      <c r="R8" s="2"/>
      <c r="S8" s="2"/>
      <c r="T8" s="2"/>
      <c r="U8" s="2"/>
      <c r="V8" s="2"/>
      <c r="W8" s="2"/>
      <c r="X8" s="2"/>
      <c r="Y8" s="2"/>
    </row>
    <row r="9" spans="1:25" ht="24" customHeight="1">
      <c r="A9" s="2"/>
      <c r="B9" s="2"/>
      <c r="C9" s="2"/>
      <c r="D9" s="2"/>
      <c r="E9" s="2"/>
      <c r="F9" s="2"/>
      <c r="G9" s="2"/>
      <c r="H9" s="2"/>
      <c r="I9" s="2"/>
      <c r="J9" s="2"/>
      <c r="K9" s="2"/>
      <c r="L9" s="2"/>
      <c r="M9" s="2"/>
      <c r="N9" s="2"/>
      <c r="O9" s="2"/>
      <c r="P9" s="2"/>
      <c r="Q9" s="2"/>
      <c r="R9" s="2"/>
      <c r="S9" s="2"/>
      <c r="T9" s="2"/>
      <c r="U9" s="2"/>
      <c r="V9" s="2"/>
      <c r="W9" s="2"/>
      <c r="X9" s="2"/>
      <c r="Y9" s="2"/>
    </row>
    <row r="10" spans="1:25" ht="24" customHeight="1">
      <c r="A10" s="608" t="s">
        <v>259</v>
      </c>
      <c r="B10" s="608"/>
      <c r="C10" s="608"/>
      <c r="D10" s="608"/>
      <c r="E10" s="608"/>
      <c r="F10" s="608"/>
      <c r="G10" s="608"/>
      <c r="H10" s="608"/>
      <c r="I10" s="608"/>
      <c r="J10" s="608"/>
      <c r="K10" s="608"/>
      <c r="L10" s="608"/>
      <c r="M10" s="608"/>
      <c r="N10" s="608"/>
      <c r="O10" s="608"/>
      <c r="P10" s="608"/>
      <c r="Q10" s="608"/>
      <c r="R10" s="608"/>
      <c r="S10" s="608"/>
      <c r="T10" s="608"/>
      <c r="U10" s="608"/>
      <c r="V10" s="608"/>
      <c r="W10" s="608"/>
      <c r="X10" s="608"/>
      <c r="Y10" s="608"/>
    </row>
    <row r="11" spans="1:25" ht="36" customHeight="1">
      <c r="A11" s="610"/>
      <c r="B11" s="611"/>
      <c r="C11" s="611"/>
      <c r="D11" s="612"/>
      <c r="E11" s="610"/>
      <c r="F11" s="611"/>
      <c r="G11" s="611"/>
      <c r="H11" s="632"/>
      <c r="I11" s="610"/>
      <c r="J11" s="611"/>
      <c r="K11" s="624"/>
      <c r="L11" s="624"/>
      <c r="M11" s="624"/>
      <c r="N11" s="624"/>
      <c r="O11" s="624"/>
      <c r="P11" s="624"/>
      <c r="Q11" s="624"/>
      <c r="R11" s="624"/>
      <c r="S11" s="624"/>
      <c r="T11" s="625"/>
      <c r="U11" s="180" t="s">
        <v>258</v>
      </c>
      <c r="V11" s="633"/>
      <c r="W11" s="633"/>
      <c r="X11" s="633"/>
      <c r="Y11" s="634"/>
    </row>
    <row r="12" spans="1:25" ht="12" customHeight="1">
      <c r="A12" s="6"/>
      <c r="B12" s="6"/>
      <c r="C12" s="6"/>
      <c r="D12" s="6"/>
      <c r="E12" s="6"/>
      <c r="F12" s="6"/>
      <c r="G12" s="6"/>
      <c r="H12" s="6"/>
      <c r="I12" s="6"/>
      <c r="J12" s="6"/>
      <c r="K12" s="6"/>
      <c r="L12" s="6"/>
      <c r="M12" s="6"/>
      <c r="N12" s="6"/>
      <c r="O12" s="6"/>
      <c r="P12" s="6"/>
      <c r="Q12" s="6"/>
      <c r="R12" s="6"/>
      <c r="S12" s="6"/>
      <c r="T12" s="6"/>
      <c r="U12" s="6"/>
      <c r="V12" s="6"/>
      <c r="W12" s="6"/>
      <c r="X12" s="6"/>
      <c r="Y12" s="6"/>
    </row>
    <row r="13" spans="1:25" ht="24" customHeight="1">
      <c r="A13" s="626" t="s">
        <v>261</v>
      </c>
      <c r="B13" s="626"/>
      <c r="C13" s="626"/>
      <c r="D13" s="626"/>
      <c r="E13" s="626"/>
      <c r="F13" s="626"/>
      <c r="H13" s="609" t="str">
        <f>'チーム情報(様式A-4)'!$AV$48</f>
        <v>全⽇本ジュニア/ユース/マスターズ選⼿権⼤会2019（プール）</v>
      </c>
      <c r="I13" s="609"/>
      <c r="J13" s="609"/>
      <c r="K13" s="609"/>
      <c r="L13" s="609"/>
      <c r="M13" s="609"/>
      <c r="N13" s="609"/>
      <c r="O13" s="609"/>
      <c r="P13" s="609"/>
      <c r="Q13" s="609"/>
      <c r="R13" s="609"/>
      <c r="S13" s="609"/>
      <c r="T13" s="609"/>
      <c r="U13" s="609"/>
      <c r="V13" s="6"/>
      <c r="W13" s="618">
        <f>IF('※触らないで下さい'!$A$6="","",'※触らないで下さい'!$A$6)</f>
      </c>
      <c r="X13" s="619"/>
      <c r="Y13" s="620"/>
    </row>
    <row r="14" spans="1:25" ht="24" customHeight="1">
      <c r="A14" s="6"/>
      <c r="B14" s="6"/>
      <c r="C14" s="6"/>
      <c r="D14" s="6"/>
      <c r="E14" s="6"/>
      <c r="F14" s="6"/>
      <c r="G14" s="6"/>
      <c r="H14" s="6"/>
      <c r="I14" s="6"/>
      <c r="J14" s="6"/>
      <c r="K14" s="6"/>
      <c r="L14" s="6"/>
      <c r="M14" s="6"/>
      <c r="N14" s="6"/>
      <c r="O14" s="6"/>
      <c r="P14" s="6"/>
      <c r="Q14" s="6"/>
      <c r="R14" s="6"/>
      <c r="S14" s="6"/>
      <c r="T14" s="6"/>
      <c r="U14" s="6"/>
      <c r="V14" s="6"/>
      <c r="W14" s="621"/>
      <c r="X14" s="622"/>
      <c r="Y14" s="623"/>
    </row>
    <row r="15" spans="1:25" ht="24" customHeight="1">
      <c r="A15" s="6"/>
      <c r="B15" s="6"/>
      <c r="C15" s="6"/>
      <c r="D15" s="6"/>
      <c r="E15" s="6"/>
      <c r="F15" s="6"/>
      <c r="G15" s="6"/>
      <c r="H15" s="6"/>
      <c r="I15" s="6"/>
      <c r="J15" s="6"/>
      <c r="K15" s="6"/>
      <c r="L15" s="6"/>
      <c r="M15" s="6"/>
      <c r="N15" s="6"/>
      <c r="O15" s="6"/>
      <c r="P15" s="6"/>
      <c r="Q15" s="6"/>
      <c r="R15" s="6"/>
      <c r="S15" s="6"/>
      <c r="T15" s="6"/>
      <c r="U15" s="6"/>
      <c r="V15" s="6"/>
      <c r="W15" s="6"/>
      <c r="X15" s="6"/>
      <c r="Y15" s="6"/>
    </row>
    <row r="16" spans="1:25" ht="24" customHeight="1">
      <c r="A16" s="607" t="s">
        <v>8</v>
      </c>
      <c r="B16" s="607"/>
      <c r="C16" s="607"/>
      <c r="D16" s="607"/>
      <c r="E16" s="607"/>
      <c r="F16" s="607"/>
      <c r="G16" s="607"/>
      <c r="H16" s="607"/>
      <c r="I16" s="607"/>
      <c r="J16" s="607"/>
      <c r="K16" s="607"/>
      <c r="L16" s="607"/>
      <c r="M16" s="607"/>
      <c r="N16" s="607"/>
      <c r="O16" s="607"/>
      <c r="P16" s="607"/>
      <c r="Q16" s="607"/>
      <c r="R16" s="607"/>
      <c r="S16" s="607"/>
      <c r="T16" s="607"/>
      <c r="U16" s="607"/>
      <c r="V16" s="607"/>
      <c r="W16" s="607"/>
      <c r="X16" s="607"/>
      <c r="Y16" s="607"/>
    </row>
    <row r="17" spans="1:25" ht="36" customHeight="1">
      <c r="A17" s="6"/>
      <c r="B17" s="6"/>
      <c r="C17" s="6"/>
      <c r="D17" s="6"/>
      <c r="E17" s="6"/>
      <c r="F17" s="6"/>
      <c r="G17" s="6"/>
      <c r="H17" s="6"/>
      <c r="I17" s="6"/>
      <c r="J17" s="6"/>
      <c r="K17" s="6"/>
      <c r="L17" s="6"/>
      <c r="M17" s="6"/>
      <c r="N17" s="6"/>
      <c r="O17" s="6"/>
      <c r="P17" s="6"/>
      <c r="Q17" s="6"/>
      <c r="R17" s="6"/>
      <c r="S17" s="6"/>
      <c r="T17" s="6"/>
      <c r="U17" s="6"/>
      <c r="V17" s="6"/>
      <c r="W17" s="6"/>
      <c r="X17" s="6"/>
      <c r="Y17" s="6"/>
    </row>
    <row r="18" spans="1:25" ht="48" customHeight="1">
      <c r="A18" s="128" t="s">
        <v>257</v>
      </c>
      <c r="B18" s="594" t="s">
        <v>753</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row>
    <row r="19" spans="1:25" ht="48" customHeight="1">
      <c r="A19" s="128" t="s">
        <v>60</v>
      </c>
      <c r="B19" s="594" t="s">
        <v>754</v>
      </c>
      <c r="C19" s="594"/>
      <c r="D19" s="594"/>
      <c r="E19" s="594"/>
      <c r="F19" s="594"/>
      <c r="G19" s="594"/>
      <c r="H19" s="594"/>
      <c r="I19" s="594"/>
      <c r="J19" s="594"/>
      <c r="K19" s="594"/>
      <c r="L19" s="594"/>
      <c r="M19" s="594"/>
      <c r="N19" s="594"/>
      <c r="O19" s="594"/>
      <c r="P19" s="594"/>
      <c r="Q19" s="594"/>
      <c r="R19" s="594"/>
      <c r="S19" s="594"/>
      <c r="T19" s="594"/>
      <c r="U19" s="594"/>
      <c r="V19" s="594"/>
      <c r="W19" s="594"/>
      <c r="X19" s="594"/>
      <c r="Y19" s="594"/>
    </row>
    <row r="20" spans="1:25" ht="48" customHeight="1">
      <c r="A20" s="128" t="s">
        <v>58</v>
      </c>
      <c r="B20" s="594" t="s">
        <v>755</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row>
    <row r="21" spans="1:25" ht="96.75" customHeight="1">
      <c r="A21" s="128" t="s">
        <v>253</v>
      </c>
      <c r="B21" s="629" t="s">
        <v>756</v>
      </c>
      <c r="C21" s="629"/>
      <c r="D21" s="629"/>
      <c r="E21" s="629"/>
      <c r="F21" s="629"/>
      <c r="G21" s="629"/>
      <c r="H21" s="629"/>
      <c r="I21" s="629"/>
      <c r="J21" s="629"/>
      <c r="K21" s="629"/>
      <c r="L21" s="629"/>
      <c r="M21" s="629"/>
      <c r="N21" s="629"/>
      <c r="O21" s="629"/>
      <c r="P21" s="629"/>
      <c r="Q21" s="629"/>
      <c r="R21" s="629"/>
      <c r="S21" s="629"/>
      <c r="T21" s="629"/>
      <c r="U21" s="629"/>
      <c r="V21" s="629"/>
      <c r="W21" s="629"/>
      <c r="X21" s="629"/>
      <c r="Y21" s="629"/>
    </row>
    <row r="22" spans="1:25" ht="48" customHeight="1">
      <c r="A22" s="128" t="s">
        <v>254</v>
      </c>
      <c r="B22" s="594" t="s">
        <v>757</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row>
    <row r="23" spans="1:25" ht="48" customHeight="1">
      <c r="A23" s="128" t="s">
        <v>255</v>
      </c>
      <c r="B23" s="594" t="s">
        <v>758</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row>
    <row r="24" spans="1:25" ht="62.25" customHeight="1">
      <c r="A24" s="128" t="s">
        <v>256</v>
      </c>
      <c r="B24" s="594" t="s">
        <v>759</v>
      </c>
      <c r="C24" s="594"/>
      <c r="D24" s="594"/>
      <c r="E24" s="594"/>
      <c r="F24" s="594"/>
      <c r="G24" s="594"/>
      <c r="H24" s="594"/>
      <c r="I24" s="594"/>
      <c r="J24" s="594"/>
      <c r="K24" s="594"/>
      <c r="L24" s="594"/>
      <c r="M24" s="594"/>
      <c r="N24" s="594"/>
      <c r="O24" s="594"/>
      <c r="P24" s="594"/>
      <c r="Q24" s="594"/>
      <c r="R24" s="594"/>
      <c r="S24" s="594"/>
      <c r="T24" s="594"/>
      <c r="U24" s="594"/>
      <c r="V24" s="594"/>
      <c r="W24" s="594"/>
      <c r="X24" s="594"/>
      <c r="Y24" s="594"/>
    </row>
    <row r="25" spans="1:25" ht="62.25" customHeight="1">
      <c r="A25" s="227" t="s">
        <v>760</v>
      </c>
      <c r="B25" s="606" t="s">
        <v>761</v>
      </c>
      <c r="C25" s="606"/>
      <c r="D25" s="606"/>
      <c r="E25" s="606"/>
      <c r="F25" s="606"/>
      <c r="G25" s="606"/>
      <c r="H25" s="606"/>
      <c r="I25" s="606"/>
      <c r="J25" s="606"/>
      <c r="K25" s="606"/>
      <c r="L25" s="606"/>
      <c r="M25" s="606"/>
      <c r="N25" s="606"/>
      <c r="O25" s="606"/>
      <c r="P25" s="606"/>
      <c r="Q25" s="606"/>
      <c r="R25" s="606"/>
      <c r="S25" s="606"/>
      <c r="T25" s="606"/>
      <c r="U25" s="606"/>
      <c r="V25" s="606"/>
      <c r="W25" s="606"/>
      <c r="X25" s="606"/>
      <c r="Y25" s="606"/>
    </row>
    <row r="26" ht="24" customHeight="1"/>
    <row r="27" spans="1:25" ht="36" customHeight="1">
      <c r="A27" s="605" t="s">
        <v>762</v>
      </c>
      <c r="B27" s="605"/>
      <c r="C27" s="605"/>
      <c r="D27" s="605"/>
      <c r="E27" s="605"/>
      <c r="F27" s="605"/>
      <c r="G27" s="605"/>
      <c r="H27" s="605"/>
      <c r="I27" s="605"/>
      <c r="J27" s="605"/>
      <c r="K27" s="605"/>
      <c r="L27" s="605"/>
      <c r="M27" s="605"/>
      <c r="N27" s="605"/>
      <c r="O27" s="605"/>
      <c r="P27" s="605"/>
      <c r="Q27" s="605"/>
      <c r="R27" s="605"/>
      <c r="S27" s="605"/>
      <c r="T27" s="605"/>
      <c r="U27" s="605"/>
      <c r="V27" s="605"/>
      <c r="W27" s="605"/>
      <c r="X27" s="605"/>
      <c r="Y27" s="605"/>
    </row>
    <row r="28" spans="3:25" ht="24" customHeight="1">
      <c r="C28" s="11"/>
      <c r="D28" s="12"/>
      <c r="E28" s="12"/>
      <c r="F28" s="12"/>
      <c r="G28" s="12"/>
      <c r="H28" s="12"/>
      <c r="I28" s="12"/>
      <c r="J28" s="11"/>
      <c r="K28" s="11"/>
      <c r="L28" s="11"/>
      <c r="M28" s="11"/>
      <c r="N28" s="595" t="s">
        <v>263</v>
      </c>
      <c r="O28" s="595"/>
      <c r="P28" s="603"/>
      <c r="Q28" s="603"/>
      <c r="R28" s="603"/>
      <c r="S28" s="143" t="s">
        <v>264</v>
      </c>
      <c r="T28" s="603"/>
      <c r="U28" s="603"/>
      <c r="V28" s="143" t="s">
        <v>265</v>
      </c>
      <c r="W28" s="603"/>
      <c r="X28" s="603"/>
      <c r="Y28" s="143" t="s">
        <v>266</v>
      </c>
    </row>
    <row r="29" spans="3:23" ht="12" customHeight="1">
      <c r="C29" s="11"/>
      <c r="D29" s="12"/>
      <c r="E29" s="12"/>
      <c r="F29" s="12"/>
      <c r="G29" s="12"/>
      <c r="H29" s="12"/>
      <c r="I29" s="12"/>
      <c r="J29" s="11"/>
      <c r="K29" s="11"/>
      <c r="L29" s="11"/>
      <c r="M29" s="11"/>
      <c r="N29" s="11"/>
      <c r="O29" s="11"/>
      <c r="P29" s="11"/>
      <c r="Q29" s="11"/>
      <c r="R29" s="11"/>
      <c r="S29" s="11"/>
      <c r="T29" s="11"/>
      <c r="U29" s="11"/>
      <c r="V29" s="11"/>
      <c r="W29" s="11"/>
    </row>
    <row r="30" spans="1:25" ht="36" customHeight="1">
      <c r="A30" s="630" t="s">
        <v>9</v>
      </c>
      <c r="B30" s="631"/>
      <c r="C30" s="596">
        <f>IF('チーム情報(様式A-4)'!$D$7="","",'チーム情報(様式A-4)'!$D$7)</f>
      </c>
      <c r="D30" s="596"/>
      <c r="E30" s="596"/>
      <c r="F30" s="596"/>
      <c r="G30" s="596"/>
      <c r="H30" s="596"/>
      <c r="I30" s="596"/>
      <c r="J30" s="596"/>
      <c r="K30" s="596"/>
      <c r="L30" s="596"/>
      <c r="M30" s="596"/>
      <c r="N30" s="596"/>
      <c r="O30" s="596"/>
      <c r="P30" s="596"/>
      <c r="Q30" s="596"/>
      <c r="R30" s="596"/>
      <c r="S30" s="596"/>
      <c r="T30" s="596"/>
      <c r="U30" s="596"/>
      <c r="V30" s="596"/>
      <c r="W30" s="596"/>
      <c r="X30" s="596"/>
      <c r="Y30" s="597"/>
    </row>
    <row r="31" spans="1:25" ht="36" customHeight="1">
      <c r="A31" s="600" t="s">
        <v>763</v>
      </c>
      <c r="B31" s="601"/>
      <c r="C31" s="593"/>
      <c r="D31" s="593"/>
      <c r="E31" s="593"/>
      <c r="F31" s="593"/>
      <c r="G31" s="593"/>
      <c r="H31" s="593"/>
      <c r="I31" s="593"/>
      <c r="J31" s="593"/>
      <c r="K31" s="593"/>
      <c r="L31" s="593"/>
      <c r="M31" s="602" t="s">
        <v>10</v>
      </c>
      <c r="N31" s="602"/>
      <c r="O31" s="627" t="s">
        <v>766</v>
      </c>
      <c r="P31" s="628"/>
      <c r="Q31" s="628"/>
      <c r="R31" s="628"/>
      <c r="S31" s="628"/>
      <c r="T31" s="628"/>
      <c r="U31" s="628"/>
      <c r="V31" s="628"/>
      <c r="W31" s="628"/>
      <c r="X31" s="628"/>
      <c r="Y31" s="628"/>
    </row>
    <row r="32" spans="1:25" ht="36" customHeight="1">
      <c r="A32" s="600" t="s">
        <v>764</v>
      </c>
      <c r="B32" s="601"/>
      <c r="C32" s="9" t="s">
        <v>14</v>
      </c>
      <c r="D32" s="598"/>
      <c r="E32" s="599"/>
      <c r="F32" s="599"/>
      <c r="G32" s="599"/>
      <c r="H32" s="599"/>
      <c r="I32" s="599"/>
      <c r="J32" s="599"/>
      <c r="K32" s="599"/>
      <c r="L32" s="599"/>
      <c r="M32" s="599"/>
      <c r="N32" s="599"/>
      <c r="O32" s="599"/>
      <c r="P32" s="599"/>
      <c r="Q32" s="599"/>
      <c r="R32" s="599"/>
      <c r="S32" s="599"/>
      <c r="T32" s="599"/>
      <c r="U32" s="599"/>
      <c r="V32" s="599"/>
      <c r="W32" s="599"/>
      <c r="X32" s="599"/>
      <c r="Y32" s="604"/>
    </row>
    <row r="33" spans="1:25" ht="36" customHeight="1">
      <c r="A33" s="600" t="s">
        <v>765</v>
      </c>
      <c r="B33" s="601"/>
      <c r="C33" s="593"/>
      <c r="D33" s="593"/>
      <c r="E33" s="593"/>
      <c r="F33" s="593"/>
      <c r="G33" s="593"/>
      <c r="H33" s="593"/>
      <c r="I33" s="593"/>
      <c r="J33" s="593"/>
      <c r="K33" s="593"/>
      <c r="L33" s="602"/>
      <c r="M33" s="590" t="s">
        <v>22</v>
      </c>
      <c r="N33" s="591"/>
      <c r="O33" s="592"/>
      <c r="P33" s="593"/>
      <c r="Q33" s="593"/>
      <c r="R33" s="593"/>
      <c r="S33" s="7" t="s">
        <v>11</v>
      </c>
      <c r="T33" s="593"/>
      <c r="U33" s="593"/>
      <c r="V33" s="7" t="s">
        <v>12</v>
      </c>
      <c r="W33" s="593"/>
      <c r="X33" s="593"/>
      <c r="Y33" s="8" t="s">
        <v>13</v>
      </c>
    </row>
    <row r="34" ht="24" customHeight="1"/>
    <row r="35" ht="24" customHeight="1"/>
    <row r="36" spans="3:23" ht="24" customHeight="1">
      <c r="C36" s="11"/>
      <c r="D36" s="12"/>
      <c r="E36" s="12"/>
      <c r="F36" s="12"/>
      <c r="G36" s="12"/>
      <c r="H36" s="12"/>
      <c r="I36" s="12"/>
      <c r="J36" s="11"/>
      <c r="K36" s="11"/>
      <c r="L36" s="11"/>
      <c r="M36" s="11"/>
      <c r="N36" s="11"/>
      <c r="O36" s="11"/>
      <c r="P36" s="11"/>
      <c r="Q36" s="11"/>
      <c r="R36" s="11"/>
      <c r="S36" s="11"/>
      <c r="T36" s="11"/>
      <c r="U36" s="11"/>
      <c r="V36" s="11"/>
      <c r="W36" s="11"/>
    </row>
    <row r="37" spans="1:25" ht="24"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ht="24"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ht="24"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sheetData>
  <sheetProtection/>
  <mergeCells count="42">
    <mergeCell ref="A33:B33"/>
    <mergeCell ref="O31:Y31"/>
    <mergeCell ref="B21:Y21"/>
    <mergeCell ref="A30:B30"/>
    <mergeCell ref="C33:L33"/>
    <mergeCell ref="G11:H11"/>
    <mergeCell ref="B18:Y18"/>
    <mergeCell ref="V11:Y11"/>
    <mergeCell ref="T28:U28"/>
    <mergeCell ref="B23:Y23"/>
    <mergeCell ref="A1:D1"/>
    <mergeCell ref="E1:Y1"/>
    <mergeCell ref="W13:Y14"/>
    <mergeCell ref="I11:J11"/>
    <mergeCell ref="K11:T11"/>
    <mergeCell ref="A13:F13"/>
    <mergeCell ref="A16:Y16"/>
    <mergeCell ref="A10:Y10"/>
    <mergeCell ref="H13:U13"/>
    <mergeCell ref="A11:B11"/>
    <mergeCell ref="C11:D11"/>
    <mergeCell ref="E11:F11"/>
    <mergeCell ref="M31:N31"/>
    <mergeCell ref="W28:X28"/>
    <mergeCell ref="G32:Y32"/>
    <mergeCell ref="B20:Y20"/>
    <mergeCell ref="A27:Y27"/>
    <mergeCell ref="C31:L31"/>
    <mergeCell ref="A31:B31"/>
    <mergeCell ref="P28:R28"/>
    <mergeCell ref="B24:Y24"/>
    <mergeCell ref="B25:Y25"/>
    <mergeCell ref="M33:O33"/>
    <mergeCell ref="W33:X33"/>
    <mergeCell ref="T33:U33"/>
    <mergeCell ref="B19:Y19"/>
    <mergeCell ref="P33:R33"/>
    <mergeCell ref="N28:O28"/>
    <mergeCell ref="C30:Y30"/>
    <mergeCell ref="D32:F32"/>
    <mergeCell ref="A32:B32"/>
    <mergeCell ref="B22:Y22"/>
  </mergeCells>
  <printOptions horizontalCentered="1"/>
  <pageMargins left="0.7874015748031497" right="0.7874015748031497" top="0.5905511811023623" bottom="0.7874015748031497" header="0.31496062992125984" footer="0.31496062992125984"/>
  <pageSetup fitToHeight="1" fitToWidth="1" orientation="portrait" paperSize="9" scale="68"/>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F64"/>
  <sheetViews>
    <sheetView view="pageBreakPreview" zoomScale="75" zoomScaleNormal="80" zoomScaleSheetLayoutView="75" zoomScalePageLayoutView="0" workbookViewId="0" topLeftCell="A1">
      <selection activeCell="A1" sqref="A1:F1"/>
    </sheetView>
  </sheetViews>
  <sheetFormatPr defaultColWidth="10.7109375" defaultRowHeight="15"/>
  <cols>
    <col min="1" max="1" width="38.28125" style="150" customWidth="1"/>
    <col min="2" max="2" width="10.7109375" style="150" customWidth="1"/>
    <col min="3" max="3" width="15.7109375" style="150" customWidth="1"/>
    <col min="4" max="4" width="11.7109375" style="150" customWidth="1"/>
    <col min="5" max="5" width="14.421875" style="150" customWidth="1"/>
    <col min="6" max="6" width="13.421875" style="150" customWidth="1"/>
    <col min="7" max="16384" width="10.7109375" style="150" customWidth="1"/>
  </cols>
  <sheetData>
    <row r="1" spans="1:6" ht="41.25" customHeight="1" thickBot="1">
      <c r="A1" s="637" t="s">
        <v>298</v>
      </c>
      <c r="B1" s="638"/>
      <c r="C1" s="638"/>
      <c r="D1" s="638"/>
      <c r="E1" s="638"/>
      <c r="F1" s="639"/>
    </row>
    <row r="2" spans="3:6" ht="30" customHeight="1">
      <c r="C2" s="640" t="s">
        <v>299</v>
      </c>
      <c r="D2" s="640"/>
      <c r="E2" s="640"/>
      <c r="F2" s="640"/>
    </row>
    <row r="3" ht="21" customHeight="1">
      <c r="A3" s="150" t="s">
        <v>300</v>
      </c>
    </row>
    <row r="4" ht="21" customHeight="1"/>
    <row r="5" spans="1:4" ht="22.5" customHeight="1">
      <c r="A5" s="151" t="s">
        <v>301</v>
      </c>
      <c r="B5" s="151"/>
      <c r="C5" s="151"/>
      <c r="D5" s="151"/>
    </row>
    <row r="6" spans="1:4" ht="5.25" customHeight="1">
      <c r="A6" s="151"/>
      <c r="B6" s="151"/>
      <c r="C6" s="151"/>
      <c r="D6" s="151"/>
    </row>
    <row r="7" spans="1:4" ht="18" customHeight="1">
      <c r="A7" s="152" t="s">
        <v>302</v>
      </c>
      <c r="B7" s="153"/>
      <c r="C7" s="153"/>
      <c r="D7" s="154"/>
    </row>
    <row r="8" spans="1:4" ht="39.75" customHeight="1">
      <c r="A8" s="155" t="s">
        <v>303</v>
      </c>
      <c r="B8" s="156"/>
      <c r="C8" s="157"/>
      <c r="D8" s="158"/>
    </row>
    <row r="9" spans="1:4" ht="5.25" customHeight="1">
      <c r="A9" s="159"/>
      <c r="B9" s="160"/>
      <c r="C9" s="161"/>
      <c r="D9" s="160"/>
    </row>
    <row r="10" ht="27" customHeight="1">
      <c r="A10" s="162" t="s">
        <v>304</v>
      </c>
    </row>
    <row r="11" spans="1:6" ht="20.25" customHeight="1">
      <c r="A11" s="163" t="s">
        <v>302</v>
      </c>
      <c r="B11" s="164" t="s">
        <v>305</v>
      </c>
      <c r="C11" s="636" t="s">
        <v>306</v>
      </c>
      <c r="D11" s="636"/>
      <c r="E11" s="636" t="s">
        <v>307</v>
      </c>
      <c r="F11" s="636"/>
    </row>
    <row r="12" spans="1:6" ht="39.75" customHeight="1">
      <c r="A12" s="165" t="s">
        <v>308</v>
      </c>
      <c r="B12" s="166" t="s">
        <v>309</v>
      </c>
      <c r="C12" s="636"/>
      <c r="D12" s="636"/>
      <c r="E12" s="636"/>
      <c r="F12" s="636"/>
    </row>
    <row r="13" spans="1:6" ht="39.75" customHeight="1">
      <c r="A13" s="635" t="s">
        <v>310</v>
      </c>
      <c r="B13" s="635"/>
      <c r="C13" s="635"/>
      <c r="D13" s="635"/>
      <c r="E13" s="635"/>
      <c r="F13" s="635"/>
    </row>
    <row r="14" spans="1:6" ht="39.75" customHeight="1">
      <c r="A14" s="636"/>
      <c r="B14" s="636"/>
      <c r="C14" s="636"/>
      <c r="D14" s="636"/>
      <c r="E14" s="636"/>
      <c r="F14" s="636"/>
    </row>
    <row r="15" s="168" customFormat="1" ht="24" customHeight="1">
      <c r="A15" s="167" t="s">
        <v>311</v>
      </c>
    </row>
    <row r="16" s="168" customFormat="1" ht="20.25" customHeight="1">
      <c r="A16" s="169" t="s">
        <v>312</v>
      </c>
    </row>
    <row r="17" s="169" customFormat="1" ht="20.25" customHeight="1">
      <c r="A17" s="169" t="s">
        <v>313</v>
      </c>
    </row>
    <row r="18" s="169" customFormat="1" ht="20.25" customHeight="1">
      <c r="A18" s="169" t="s">
        <v>314</v>
      </c>
    </row>
    <row r="19" s="169" customFormat="1" ht="20.25" customHeight="1">
      <c r="A19" s="169" t="s">
        <v>315</v>
      </c>
    </row>
    <row r="20" s="169" customFormat="1" ht="20.25" customHeight="1">
      <c r="A20" s="169" t="s">
        <v>316</v>
      </c>
    </row>
    <row r="21" s="169" customFormat="1" ht="20.25" customHeight="1">
      <c r="A21" s="169" t="s">
        <v>317</v>
      </c>
    </row>
    <row r="22" s="169" customFormat="1" ht="20.25" customHeight="1">
      <c r="A22" s="169" t="s">
        <v>318</v>
      </c>
    </row>
    <row r="23" s="169" customFormat="1" ht="20.25" customHeight="1">
      <c r="A23" s="169" t="s">
        <v>319</v>
      </c>
    </row>
    <row r="24" ht="4.5" customHeight="1">
      <c r="E24" s="170"/>
    </row>
    <row r="25" ht="12.75" customHeight="1">
      <c r="A25" s="150" t="s">
        <v>320</v>
      </c>
    </row>
    <row r="26" spans="1:5" ht="12.75" customHeight="1">
      <c r="A26" s="150" t="s">
        <v>321</v>
      </c>
      <c r="B26" s="171" t="s">
        <v>322</v>
      </c>
      <c r="C26" s="160"/>
      <c r="D26" s="172"/>
      <c r="E26" s="172"/>
    </row>
    <row r="27" ht="12.75" customHeight="1"/>
    <row r="28" ht="12.75" customHeight="1"/>
    <row r="44" ht="13.5">
      <c r="A44" s="173" t="s">
        <v>323</v>
      </c>
    </row>
    <row r="45" ht="13.5">
      <c r="A45" s="173"/>
    </row>
    <row r="46" ht="13.5">
      <c r="A46" s="173"/>
    </row>
    <row r="48" ht="15">
      <c r="A48" s="174" t="s">
        <v>324</v>
      </c>
    </row>
    <row r="50" ht="15">
      <c r="A50" s="169" t="s">
        <v>325</v>
      </c>
    </row>
    <row r="52" ht="13.5">
      <c r="A52" s="150" t="s">
        <v>326</v>
      </c>
    </row>
    <row r="54" spans="1:4" ht="15">
      <c r="A54" s="174" t="s">
        <v>327</v>
      </c>
      <c r="B54" s="169"/>
      <c r="C54" s="169"/>
      <c r="D54" s="169"/>
    </row>
    <row r="55" ht="13.5">
      <c r="A55" s="150" t="s">
        <v>328</v>
      </c>
    </row>
    <row r="56" ht="13.5">
      <c r="A56" s="150" t="s">
        <v>326</v>
      </c>
    </row>
    <row r="57" ht="13.5">
      <c r="A57" s="150" t="s">
        <v>329</v>
      </c>
    </row>
    <row r="58" ht="8.25" customHeight="1"/>
    <row r="59" ht="5.25" customHeight="1"/>
    <row r="60" spans="1:5" ht="15">
      <c r="A60" s="169" t="s">
        <v>330</v>
      </c>
      <c r="B60" s="169"/>
      <c r="C60" s="169"/>
      <c r="D60" s="169"/>
      <c r="E60" s="169"/>
    </row>
    <row r="61" spans="1:5" ht="15">
      <c r="A61" s="169" t="s">
        <v>331</v>
      </c>
      <c r="B61" s="169"/>
      <c r="C61" s="169"/>
      <c r="D61" s="169"/>
      <c r="E61" s="169"/>
    </row>
    <row r="62" spans="1:5" ht="15">
      <c r="A62" s="169" t="s">
        <v>332</v>
      </c>
      <c r="B62" s="169"/>
      <c r="C62" s="169"/>
      <c r="D62" s="169"/>
      <c r="E62" s="169"/>
    </row>
    <row r="63" spans="1:5" ht="15">
      <c r="A63" s="169" t="s">
        <v>333</v>
      </c>
      <c r="B63" s="169"/>
      <c r="C63" s="169"/>
      <c r="D63" s="169"/>
      <c r="E63" s="169"/>
    </row>
    <row r="64" spans="1:5" ht="15">
      <c r="A64" s="169" t="s">
        <v>650</v>
      </c>
      <c r="B64" s="169"/>
      <c r="C64" s="169"/>
      <c r="D64" s="169"/>
      <c r="E64" s="169"/>
    </row>
  </sheetData>
  <sheetProtection/>
  <mergeCells count="8">
    <mergeCell ref="A13:F13"/>
    <mergeCell ref="A14:F14"/>
    <mergeCell ref="A1:F1"/>
    <mergeCell ref="C2:F2"/>
    <mergeCell ref="C11:D11"/>
    <mergeCell ref="E11:F11"/>
    <mergeCell ref="C12:D12"/>
    <mergeCell ref="E12:F12"/>
  </mergeCells>
  <printOptions horizontalCentered="1" verticalCentered="1"/>
  <pageMargins left="0.1968503937007874" right="0.1968503937007874" top="0.35433070866141736" bottom="0.5118110236220472" header="0.1968503937007874" footer="0.5118110236220472"/>
  <pageSetup orientation="portrait" paperSize="9" scale="78"/>
  <drawing r:id="rId1"/>
</worksheet>
</file>

<file path=xl/worksheets/sheet7.xml><?xml version="1.0" encoding="utf-8"?>
<worksheet xmlns="http://schemas.openxmlformats.org/spreadsheetml/2006/main" xmlns:r="http://schemas.openxmlformats.org/officeDocument/2006/relationships">
  <dimension ref="A1:DV10"/>
  <sheetViews>
    <sheetView zoomScalePageLayoutView="0" workbookViewId="0" topLeftCell="E1">
      <selection activeCell="L6" sqref="L6"/>
    </sheetView>
  </sheetViews>
  <sheetFormatPr defaultColWidth="9.00390625" defaultRowHeight="15"/>
  <cols>
    <col min="1" max="1" width="10.7109375" style="1" customWidth="1"/>
    <col min="2" max="5" width="40.7109375" style="1" customWidth="1"/>
    <col min="6" max="12" width="16.7109375" style="1" customWidth="1"/>
    <col min="13" max="17" width="10.7109375" style="1" customWidth="1"/>
    <col min="18" max="19" width="10.7109375" style="217" customWidth="1"/>
    <col min="20" max="129" width="10.7109375" style="1" customWidth="1"/>
    <col min="130" max="16384" width="9.00390625" style="1" customWidth="1"/>
  </cols>
  <sheetData>
    <row r="1" spans="1:126" ht="20.25" customHeight="1">
      <c r="A1" s="3" t="s">
        <v>651</v>
      </c>
      <c r="B1" s="3" t="s">
        <v>652</v>
      </c>
      <c r="C1" s="3" t="s">
        <v>653</v>
      </c>
      <c r="D1" s="3" t="s">
        <v>654</v>
      </c>
      <c r="E1" s="3" t="s">
        <v>655</v>
      </c>
      <c r="F1" s="3" t="s">
        <v>656</v>
      </c>
      <c r="G1" s="3" t="s">
        <v>657</v>
      </c>
      <c r="H1" s="3" t="s">
        <v>658</v>
      </c>
      <c r="I1" s="3" t="s">
        <v>659</v>
      </c>
      <c r="J1" s="3"/>
      <c r="K1" s="3"/>
      <c r="L1" s="3" t="s">
        <v>660</v>
      </c>
      <c r="M1" s="3" t="s">
        <v>661</v>
      </c>
      <c r="N1" s="3" t="s">
        <v>662</v>
      </c>
      <c r="O1" s="3" t="s">
        <v>663</v>
      </c>
      <c r="P1" s="3" t="s">
        <v>664</v>
      </c>
      <c r="Q1" s="3" t="s">
        <v>665</v>
      </c>
      <c r="R1" s="3" t="s">
        <v>666</v>
      </c>
      <c r="S1" s="3" t="s">
        <v>667</v>
      </c>
      <c r="T1" s="3" t="s">
        <v>668</v>
      </c>
      <c r="U1" s="3" t="s">
        <v>669</v>
      </c>
      <c r="V1" s="3" t="s">
        <v>670</v>
      </c>
      <c r="W1" s="3" t="s">
        <v>671</v>
      </c>
      <c r="X1" s="3" t="s">
        <v>672</v>
      </c>
      <c r="Y1" s="3" t="s">
        <v>673</v>
      </c>
      <c r="Z1" s="3" t="s">
        <v>674</v>
      </c>
      <c r="AA1" s="3" t="s">
        <v>675</v>
      </c>
      <c r="AB1" s="3" t="s">
        <v>676</v>
      </c>
      <c r="AC1" s="3" t="s">
        <v>677</v>
      </c>
      <c r="AD1" s="3" t="s">
        <v>678</v>
      </c>
      <c r="AE1" s="3" t="s">
        <v>679</v>
      </c>
      <c r="AF1" s="3" t="s">
        <v>680</v>
      </c>
      <c r="AG1" s="3" t="s">
        <v>681</v>
      </c>
      <c r="AH1" s="3" t="s">
        <v>682</v>
      </c>
      <c r="AI1" s="3" t="s">
        <v>683</v>
      </c>
      <c r="AJ1" s="3" t="s">
        <v>684</v>
      </c>
      <c r="AK1" s="3" t="s">
        <v>685</v>
      </c>
      <c r="AL1" s="3" t="s">
        <v>686</v>
      </c>
      <c r="AM1" s="3" t="s">
        <v>687</v>
      </c>
      <c r="AN1" s="3" t="s">
        <v>688</v>
      </c>
      <c r="AO1" s="3" t="s">
        <v>689</v>
      </c>
      <c r="AP1" s="3" t="s">
        <v>690</v>
      </c>
      <c r="AQ1" s="3" t="s">
        <v>691</v>
      </c>
      <c r="AR1" s="3" t="s">
        <v>692</v>
      </c>
      <c r="AS1" s="3" t="s">
        <v>693</v>
      </c>
      <c r="AT1" s="3"/>
      <c r="AU1" s="3"/>
      <c r="AV1" s="3"/>
      <c r="AW1" s="3"/>
      <c r="AX1" s="3"/>
      <c r="AY1" s="3"/>
      <c r="AZ1" s="3"/>
      <c r="BA1" s="3"/>
      <c r="BB1" s="3"/>
      <c r="BC1" s="3"/>
      <c r="BD1" s="3"/>
      <c r="BE1" s="3"/>
      <c r="BF1" s="3"/>
      <c r="BG1" s="3" t="s">
        <v>694</v>
      </c>
      <c r="BH1" s="3"/>
      <c r="BI1" s="3"/>
      <c r="BJ1" s="3"/>
      <c r="BK1" s="3"/>
      <c r="BL1" s="3"/>
      <c r="BM1" s="3" t="s">
        <v>695</v>
      </c>
      <c r="BN1" s="3" t="s">
        <v>696</v>
      </c>
      <c r="BO1" s="3" t="s">
        <v>697</v>
      </c>
      <c r="BP1" s="3" t="s">
        <v>698</v>
      </c>
      <c r="BQ1" s="3" t="s">
        <v>699</v>
      </c>
      <c r="BR1" s="3" t="s">
        <v>700</v>
      </c>
      <c r="BS1" s="3" t="s">
        <v>701</v>
      </c>
      <c r="BT1" s="3" t="s">
        <v>702</v>
      </c>
      <c r="BU1" s="3" t="s">
        <v>703</v>
      </c>
      <c r="BV1" s="3" t="s">
        <v>704</v>
      </c>
      <c r="BW1" s="3" t="s">
        <v>705</v>
      </c>
      <c r="BX1" s="3" t="s">
        <v>706</v>
      </c>
      <c r="BY1" s="3"/>
      <c r="BZ1" s="3"/>
      <c r="CA1" s="3"/>
      <c r="CB1" s="3"/>
      <c r="CC1" s="3"/>
      <c r="CD1" s="3"/>
      <c r="CE1" s="3" t="s">
        <v>707</v>
      </c>
      <c r="CF1" s="3" t="s">
        <v>708</v>
      </c>
      <c r="CG1" s="3" t="s">
        <v>709</v>
      </c>
      <c r="CH1" s="3" t="s">
        <v>710</v>
      </c>
      <c r="CI1" s="3" t="s">
        <v>711</v>
      </c>
      <c r="CJ1" s="3" t="s">
        <v>712</v>
      </c>
      <c r="CK1" s="3" t="s">
        <v>713</v>
      </c>
      <c r="CL1" s="3" t="s">
        <v>714</v>
      </c>
      <c r="CM1" s="3" t="s">
        <v>715</v>
      </c>
      <c r="CN1" s="3" t="s">
        <v>716</v>
      </c>
      <c r="CO1" s="3" t="s">
        <v>717</v>
      </c>
      <c r="CP1" s="3" t="s">
        <v>718</v>
      </c>
      <c r="CQ1" s="3" t="s">
        <v>719</v>
      </c>
      <c r="CR1" s="3"/>
      <c r="CS1" s="3" t="s">
        <v>720</v>
      </c>
      <c r="CT1" s="3" t="s">
        <v>721</v>
      </c>
      <c r="CU1" s="3" t="s">
        <v>722</v>
      </c>
      <c r="CV1" s="3" t="s">
        <v>723</v>
      </c>
      <c r="CW1" s="3" t="s">
        <v>724</v>
      </c>
      <c r="CX1" s="3" t="s">
        <v>725</v>
      </c>
      <c r="CY1" s="3" t="s">
        <v>719</v>
      </c>
      <c r="CZ1" s="3"/>
      <c r="DA1" s="3" t="s">
        <v>726</v>
      </c>
      <c r="DB1" s="3" t="s">
        <v>727</v>
      </c>
      <c r="DC1" s="3" t="s">
        <v>728</v>
      </c>
      <c r="DD1" s="3" t="s">
        <v>729</v>
      </c>
      <c r="DE1" s="3" t="s">
        <v>730</v>
      </c>
      <c r="DF1" s="3" t="s">
        <v>731</v>
      </c>
      <c r="DG1" s="3" t="s">
        <v>732</v>
      </c>
      <c r="DH1" s="3" t="s">
        <v>733</v>
      </c>
      <c r="DI1" s="3" t="s">
        <v>734</v>
      </c>
      <c r="DJ1" s="3" t="s">
        <v>735</v>
      </c>
      <c r="DK1" s="3" t="s">
        <v>736</v>
      </c>
      <c r="DL1" s="3" t="s">
        <v>737</v>
      </c>
      <c r="DM1" s="3" t="s">
        <v>738</v>
      </c>
      <c r="DN1" s="3" t="s">
        <v>739</v>
      </c>
      <c r="DO1" s="3" t="s">
        <v>740</v>
      </c>
      <c r="DP1" s="3" t="s">
        <v>741</v>
      </c>
      <c r="DQ1" s="3" t="s">
        <v>742</v>
      </c>
      <c r="DR1" s="3" t="s">
        <v>743</v>
      </c>
      <c r="DS1" s="3" t="s">
        <v>744</v>
      </c>
      <c r="DT1" s="3" t="s">
        <v>745</v>
      </c>
      <c r="DU1" s="3"/>
      <c r="DV1" s="3"/>
    </row>
    <row r="2" spans="1:126" s="85" customFormat="1" ht="20.25" customHeight="1">
      <c r="A2" s="86" t="s">
        <v>294</v>
      </c>
      <c r="B2" s="86" t="s">
        <v>44</v>
      </c>
      <c r="C2" s="86" t="s">
        <v>44</v>
      </c>
      <c r="D2" s="86" t="s">
        <v>294</v>
      </c>
      <c r="E2" s="86" t="s">
        <v>294</v>
      </c>
      <c r="F2" s="86" t="s">
        <v>45</v>
      </c>
      <c r="G2" s="86" t="s">
        <v>45</v>
      </c>
      <c r="H2" s="86" t="s">
        <v>46</v>
      </c>
      <c r="I2" s="86" t="s">
        <v>46</v>
      </c>
      <c r="J2" s="86"/>
      <c r="K2" s="86"/>
      <c r="L2" s="86" t="s">
        <v>47</v>
      </c>
      <c r="M2" s="86" t="s">
        <v>48</v>
      </c>
      <c r="N2" s="86" t="s">
        <v>48</v>
      </c>
      <c r="O2" s="86" t="s">
        <v>48</v>
      </c>
      <c r="P2" s="86" t="s">
        <v>48</v>
      </c>
      <c r="Q2" s="86" t="s">
        <v>48</v>
      </c>
      <c r="R2" s="86" t="s">
        <v>48</v>
      </c>
      <c r="S2" s="86" t="s">
        <v>48</v>
      </c>
      <c r="T2" s="86" t="s">
        <v>587</v>
      </c>
      <c r="U2" s="86" t="s">
        <v>587</v>
      </c>
      <c r="V2" s="86" t="s">
        <v>587</v>
      </c>
      <c r="W2" s="86" t="s">
        <v>587</v>
      </c>
      <c r="X2" s="86" t="s">
        <v>587</v>
      </c>
      <c r="Y2" s="86" t="s">
        <v>587</v>
      </c>
      <c r="Z2" s="86" t="s">
        <v>587</v>
      </c>
      <c r="AA2" s="86" t="s">
        <v>588</v>
      </c>
      <c r="AB2" s="86" t="s">
        <v>588</v>
      </c>
      <c r="AC2" s="86" t="s">
        <v>588</v>
      </c>
      <c r="AD2" s="86" t="s">
        <v>588</v>
      </c>
      <c r="AE2" s="86" t="s">
        <v>588</v>
      </c>
      <c r="AF2" s="86" t="s">
        <v>588</v>
      </c>
      <c r="AG2" s="86" t="s">
        <v>588</v>
      </c>
      <c r="AH2" s="86" t="s">
        <v>588</v>
      </c>
      <c r="AI2" s="86" t="s">
        <v>643</v>
      </c>
      <c r="AJ2" s="86" t="s">
        <v>643</v>
      </c>
      <c r="AK2" s="86" t="s">
        <v>643</v>
      </c>
      <c r="AL2" s="86" t="s">
        <v>643</v>
      </c>
      <c r="AM2" s="86" t="s">
        <v>643</v>
      </c>
      <c r="AN2" s="86" t="s">
        <v>643</v>
      </c>
      <c r="AO2" s="86" t="s">
        <v>643</v>
      </c>
      <c r="AP2" s="86" t="s">
        <v>282</v>
      </c>
      <c r="AQ2" s="86" t="s">
        <v>282</v>
      </c>
      <c r="AR2" s="86" t="s">
        <v>282</v>
      </c>
      <c r="AS2" s="86" t="s">
        <v>282</v>
      </c>
      <c r="AT2" s="86"/>
      <c r="AU2" s="86"/>
      <c r="AV2" s="86"/>
      <c r="AW2" s="86"/>
      <c r="AX2" s="86"/>
      <c r="AY2" s="86"/>
      <c r="AZ2" s="86"/>
      <c r="BA2" s="86"/>
      <c r="BB2" s="86"/>
      <c r="BC2" s="86"/>
      <c r="BD2" s="86"/>
      <c r="BE2" s="86"/>
      <c r="BF2" s="86"/>
      <c r="BG2" s="86" t="s">
        <v>282</v>
      </c>
      <c r="BH2" s="86"/>
      <c r="BI2" s="86"/>
      <c r="BJ2" s="86"/>
      <c r="BK2" s="86"/>
      <c r="BL2" s="86"/>
      <c r="BM2" s="86" t="s">
        <v>49</v>
      </c>
      <c r="BN2" s="86" t="s">
        <v>49</v>
      </c>
      <c r="BO2" s="86" t="s">
        <v>49</v>
      </c>
      <c r="BP2" s="86" t="s">
        <v>49</v>
      </c>
      <c r="BQ2" s="86" t="s">
        <v>49</v>
      </c>
      <c r="BR2" s="86" t="s">
        <v>49</v>
      </c>
      <c r="BS2" s="86" t="s">
        <v>50</v>
      </c>
      <c r="BT2" s="86" t="s">
        <v>50</v>
      </c>
      <c r="BU2" s="86" t="s">
        <v>50</v>
      </c>
      <c r="BV2" s="86" t="s">
        <v>50</v>
      </c>
      <c r="BW2" s="86" t="s">
        <v>50</v>
      </c>
      <c r="BX2" s="86" t="s">
        <v>50</v>
      </c>
      <c r="BY2" s="86"/>
      <c r="BZ2" s="86"/>
      <c r="CA2" s="86"/>
      <c r="CB2" s="86"/>
      <c r="CC2" s="86"/>
      <c r="CD2" s="86"/>
      <c r="CE2" s="86" t="s">
        <v>273</v>
      </c>
      <c r="CF2" s="86" t="s">
        <v>273</v>
      </c>
      <c r="CG2" s="86" t="s">
        <v>273</v>
      </c>
      <c r="CH2" s="86" t="s">
        <v>273</v>
      </c>
      <c r="CI2" s="86" t="s">
        <v>273</v>
      </c>
      <c r="CJ2" s="86" t="s">
        <v>276</v>
      </c>
      <c r="CK2" s="86" t="s">
        <v>198</v>
      </c>
      <c r="CL2" s="86" t="s">
        <v>199</v>
      </c>
      <c r="CM2" s="86" t="s">
        <v>200</v>
      </c>
      <c r="CN2" s="86" t="s">
        <v>201</v>
      </c>
      <c r="CO2" s="86" t="s">
        <v>202</v>
      </c>
      <c r="CP2" s="86" t="s">
        <v>203</v>
      </c>
      <c r="CQ2" s="86" t="s">
        <v>204</v>
      </c>
      <c r="CR2" s="86"/>
      <c r="CS2" s="86" t="s">
        <v>218</v>
      </c>
      <c r="CT2" s="86" t="s">
        <v>219</v>
      </c>
      <c r="CU2" s="86" t="s">
        <v>220</v>
      </c>
      <c r="CV2" s="86" t="s">
        <v>221</v>
      </c>
      <c r="CW2" s="86" t="s">
        <v>222</v>
      </c>
      <c r="CX2" s="86" t="s">
        <v>223</v>
      </c>
      <c r="CY2" s="86" t="s">
        <v>204</v>
      </c>
      <c r="CZ2" s="86"/>
      <c r="DA2" s="86" t="s">
        <v>224</v>
      </c>
      <c r="DB2" s="86" t="s">
        <v>211</v>
      </c>
      <c r="DC2" s="86" t="s">
        <v>212</v>
      </c>
      <c r="DD2" s="86" t="s">
        <v>213</v>
      </c>
      <c r="DE2" s="86" t="s">
        <v>214</v>
      </c>
      <c r="DF2" s="86" t="s">
        <v>215</v>
      </c>
      <c r="DG2" s="86" t="s">
        <v>216</v>
      </c>
      <c r="DH2" s="86" t="s">
        <v>217</v>
      </c>
      <c r="DI2" s="86" t="s">
        <v>211</v>
      </c>
      <c r="DJ2" s="86" t="s">
        <v>212</v>
      </c>
      <c r="DK2" s="86" t="s">
        <v>213</v>
      </c>
      <c r="DL2" s="86" t="s">
        <v>214</v>
      </c>
      <c r="DM2" s="86" t="s">
        <v>215</v>
      </c>
      <c r="DN2" s="86" t="s">
        <v>216</v>
      </c>
      <c r="DO2" s="86" t="s">
        <v>217</v>
      </c>
      <c r="DP2" s="86" t="s">
        <v>211</v>
      </c>
      <c r="DQ2" s="86" t="s">
        <v>212</v>
      </c>
      <c r="DR2" s="86" t="s">
        <v>213</v>
      </c>
      <c r="DS2" s="86" t="s">
        <v>214</v>
      </c>
      <c r="DT2" s="86" t="s">
        <v>217</v>
      </c>
      <c r="DU2" s="86"/>
      <c r="DV2" s="86"/>
    </row>
    <row r="3" spans="2:120" s="114" customFormat="1" ht="20.25" customHeight="1">
      <c r="B3" s="114" t="s">
        <v>210</v>
      </c>
      <c r="F3" s="114" t="s">
        <v>646</v>
      </c>
      <c r="H3" s="114" t="s">
        <v>233</v>
      </c>
      <c r="L3" s="114" t="s">
        <v>208</v>
      </c>
      <c r="M3" s="114" t="s">
        <v>570</v>
      </c>
      <c r="R3" s="215"/>
      <c r="S3" s="215"/>
      <c r="T3" s="114" t="s">
        <v>571</v>
      </c>
      <c r="AA3" s="114" t="s">
        <v>590</v>
      </c>
      <c r="AI3" s="114" t="s">
        <v>236</v>
      </c>
      <c r="AP3" s="114" t="s">
        <v>244</v>
      </c>
      <c r="BM3" s="114" t="s">
        <v>209</v>
      </c>
      <c r="BS3" s="114" t="s">
        <v>279</v>
      </c>
      <c r="CE3" s="114" t="s">
        <v>410</v>
      </c>
      <c r="CH3" s="114" t="s">
        <v>280</v>
      </c>
      <c r="CJ3" s="114" t="s">
        <v>281</v>
      </c>
      <c r="CK3" s="114" t="s">
        <v>414</v>
      </c>
      <c r="CS3" s="114" t="s">
        <v>415</v>
      </c>
      <c r="DB3" s="114" t="s">
        <v>406</v>
      </c>
      <c r="DI3" s="114" t="s">
        <v>407</v>
      </c>
      <c r="DP3" s="114" t="s">
        <v>408</v>
      </c>
    </row>
    <row r="4" spans="1:126" ht="23.25" customHeight="1">
      <c r="A4" s="3"/>
      <c r="B4" s="3"/>
      <c r="C4" s="3"/>
      <c r="D4" s="3"/>
      <c r="E4" s="3"/>
      <c r="F4" s="3"/>
      <c r="G4" s="3"/>
      <c r="H4" s="3"/>
      <c r="I4" s="3"/>
      <c r="J4" s="3"/>
      <c r="K4" s="3"/>
      <c r="L4" s="3"/>
      <c r="M4" s="3"/>
      <c r="N4" s="3"/>
      <c r="O4" s="3"/>
      <c r="P4" s="3"/>
      <c r="Q4" s="3"/>
      <c r="R4" s="214"/>
      <c r="S4" s="214"/>
      <c r="T4" s="3"/>
      <c r="U4" s="3"/>
      <c r="V4" s="3"/>
      <c r="W4" s="3"/>
      <c r="X4" s="3"/>
      <c r="Y4" s="3"/>
      <c r="Z4" s="3"/>
      <c r="AA4" s="3"/>
      <c r="AB4" s="3"/>
      <c r="AC4" s="3"/>
      <c r="AD4" s="3"/>
      <c r="AE4" s="3"/>
      <c r="AF4" s="3"/>
      <c r="AG4" s="3"/>
      <c r="AH4" s="3"/>
      <c r="AI4" s="3"/>
      <c r="AJ4" s="3"/>
      <c r="AK4" s="3"/>
      <c r="AL4" s="3"/>
      <c r="AM4" s="3"/>
      <c r="AN4" s="3"/>
      <c r="AO4" s="3"/>
      <c r="AP4" s="641" t="s">
        <v>889</v>
      </c>
      <c r="AQ4" s="641"/>
      <c r="AR4" s="641"/>
      <c r="AS4" s="641" t="s">
        <v>890</v>
      </c>
      <c r="AT4" s="641"/>
      <c r="AU4" s="641"/>
      <c r="AV4" s="641" t="s">
        <v>891</v>
      </c>
      <c r="AW4" s="641"/>
      <c r="AX4" s="641"/>
      <c r="AY4" s="641" t="s">
        <v>892</v>
      </c>
      <c r="AZ4" s="641"/>
      <c r="BA4" s="641"/>
      <c r="BB4" s="642" t="s">
        <v>859</v>
      </c>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4" ht="30" customHeight="1" thickBot="1">
      <c r="A5" s="54" t="s">
        <v>351</v>
      </c>
      <c r="B5" s="47" t="s">
        <v>67</v>
      </c>
      <c r="C5" s="47" t="s">
        <v>775</v>
      </c>
      <c r="D5" s="84"/>
      <c r="E5" s="84"/>
      <c r="F5" s="48" t="s">
        <v>644</v>
      </c>
      <c r="G5" s="48" t="s">
        <v>645</v>
      </c>
      <c r="H5" s="48" t="str">
        <f>IF('チーム情報(様式A-4)'!AW64="","",'チーム情報(様式A-4)'!AW64)</f>
        <v>小学生</v>
      </c>
      <c r="I5" s="48" t="str">
        <f>IF('チーム情報(様式A-4)'!AW65="","",'チーム情報(様式A-4)'!AW65)</f>
        <v>中学生</v>
      </c>
      <c r="J5" s="48" t="str">
        <f>IF('チーム情報(様式A-4)'!AW66="","",'チーム情報(様式A-4)'!AW66)</f>
        <v>高校生</v>
      </c>
      <c r="K5" s="48" t="str">
        <f>IF('チーム情報(様式A-4)'!AW67="","",'チーム情報(様式A-4)'!AW67)</f>
        <v>マスターズ</v>
      </c>
      <c r="L5" s="49" t="s">
        <v>586</v>
      </c>
      <c r="M5" s="212" t="s">
        <v>572</v>
      </c>
      <c r="N5" s="212" t="s">
        <v>573</v>
      </c>
      <c r="O5" s="212" t="s">
        <v>574</v>
      </c>
      <c r="P5" s="212" t="s">
        <v>575</v>
      </c>
      <c r="Q5" s="212" t="s">
        <v>576</v>
      </c>
      <c r="R5" s="216" t="s">
        <v>577</v>
      </c>
      <c r="S5" s="216" t="s">
        <v>578</v>
      </c>
      <c r="T5" s="213" t="s">
        <v>579</v>
      </c>
      <c r="U5" s="213" t="s">
        <v>580</v>
      </c>
      <c r="V5" s="213" t="s">
        <v>581</v>
      </c>
      <c r="W5" s="213" t="s">
        <v>582</v>
      </c>
      <c r="X5" s="213" t="s">
        <v>583</v>
      </c>
      <c r="Y5" s="213" t="s">
        <v>584</v>
      </c>
      <c r="Z5" s="213" t="s">
        <v>585</v>
      </c>
      <c r="AA5" s="50" t="s">
        <v>589</v>
      </c>
      <c r="AB5" s="50" t="s">
        <v>591</v>
      </c>
      <c r="AC5" s="50" t="s">
        <v>592</v>
      </c>
      <c r="AD5" s="50" t="s">
        <v>593</v>
      </c>
      <c r="AE5" s="50" t="s">
        <v>594</v>
      </c>
      <c r="AF5" s="50" t="s">
        <v>595</v>
      </c>
      <c r="AG5" s="50" t="s">
        <v>596</v>
      </c>
      <c r="AH5" s="50" t="s">
        <v>597</v>
      </c>
      <c r="AI5" s="112" t="s">
        <v>237</v>
      </c>
      <c r="AJ5" s="112" t="s">
        <v>238</v>
      </c>
      <c r="AK5" s="112" t="s">
        <v>239</v>
      </c>
      <c r="AL5" s="112" t="s">
        <v>240</v>
      </c>
      <c r="AM5" s="112" t="s">
        <v>241</v>
      </c>
      <c r="AN5" s="112" t="s">
        <v>242</v>
      </c>
      <c r="AO5" s="112" t="s">
        <v>243</v>
      </c>
      <c r="AP5" s="51" t="s">
        <v>893</v>
      </c>
      <c r="AQ5" s="51" t="s">
        <v>894</v>
      </c>
      <c r="AR5" s="48" t="s">
        <v>895</v>
      </c>
      <c r="AS5" s="51" t="s">
        <v>893</v>
      </c>
      <c r="AT5" s="51" t="s">
        <v>894</v>
      </c>
      <c r="AU5" s="48" t="s">
        <v>895</v>
      </c>
      <c r="AV5" s="51" t="s">
        <v>893</v>
      </c>
      <c r="AW5" s="51" t="s">
        <v>894</v>
      </c>
      <c r="AX5" s="48" t="s">
        <v>895</v>
      </c>
      <c r="AY5" s="51" t="s">
        <v>893</v>
      </c>
      <c r="AZ5" s="51" t="s">
        <v>894</v>
      </c>
      <c r="BA5" s="48" t="s">
        <v>895</v>
      </c>
      <c r="BB5" s="642"/>
      <c r="BC5" s="51"/>
      <c r="BD5" s="48" t="s">
        <v>814</v>
      </c>
      <c r="BE5" s="48" t="s">
        <v>888</v>
      </c>
      <c r="BF5" s="48" t="s">
        <v>815</v>
      </c>
      <c r="BG5" s="47" t="s">
        <v>24</v>
      </c>
      <c r="BH5" s="115"/>
      <c r="BI5" s="115"/>
      <c r="BJ5" s="113"/>
      <c r="BK5" s="115"/>
      <c r="BL5" s="115"/>
      <c r="BM5" s="48">
        <f>IF('チーム情報(様式A-4)'!Z26="","",'チーム情報(様式A-4)'!Z26)</f>
      </c>
      <c r="BN5" s="48">
        <f>IF('チーム情報(様式A-4)'!AB26="","",'チーム情報(様式A-4)'!AB26)</f>
      </c>
      <c r="BO5" s="48">
        <f>IF('チーム情報(様式A-4)'!AD26="","",'チーム情報(様式A-4)'!AD26)</f>
      </c>
      <c r="BP5" s="48">
        <f>IF('チーム情報(様式A-4)'!AF26="","",'チーム情報(様式A-4)'!AF26)</f>
      </c>
      <c r="BQ5" s="48">
        <f>IF('チーム情報(様式A-4)'!AH26="","",'チーム情報(様式A-4)'!AH26)</f>
      </c>
      <c r="BR5" s="48">
        <f>IF('チーム情報(様式A-4)'!AJ26="","",'チーム情報(様式A-4)'!AJ26)</f>
      </c>
      <c r="BS5" s="373" t="s">
        <v>860</v>
      </c>
      <c r="BT5" s="52" t="s">
        <v>85</v>
      </c>
      <c r="BU5" s="52" t="s">
        <v>86</v>
      </c>
      <c r="BV5" s="52" t="s">
        <v>87</v>
      </c>
      <c r="BW5" s="52" t="s">
        <v>88</v>
      </c>
      <c r="BX5" s="52" t="s">
        <v>89</v>
      </c>
      <c r="BY5" s="268"/>
      <c r="BZ5" s="52"/>
      <c r="CA5" s="52"/>
      <c r="CB5" s="52"/>
      <c r="CC5" s="52"/>
      <c r="CD5" s="52"/>
      <c r="CE5" s="211" t="s">
        <v>411</v>
      </c>
      <c r="CF5" s="211" t="s">
        <v>412</v>
      </c>
      <c r="CG5" s="211" t="s">
        <v>413</v>
      </c>
      <c r="CH5" s="53">
        <f>IF('チーム情報(様式A-4)'!AW90="","",'チーム情報(様式A-4)'!AW90)</f>
      </c>
      <c r="CI5" s="53">
        <f>IF('チーム情報(様式A-4)'!AW93="","",'チーム情報(様式A-4)'!AW93)</f>
      </c>
      <c r="CJ5" s="116" t="s">
        <v>277</v>
      </c>
      <c r="CK5" s="74" t="str">
        <f>IF('個人種目・男子(様式B-3)'!BJ7="","",'個人種目・男子(様式B-3)'!BJ7)</f>
        <v>中学生
障害物ｽｲﾑ
(100m)</v>
      </c>
      <c r="CL5" s="74" t="str">
        <f>IF('個人種目・男子(様式B-3)'!BK7="","",'個人種目・男子(様式B-3)'!BK7)</f>
        <v>中学生
ﾏﾈｷﾝｷｬﾘｰ
(50m)</v>
      </c>
      <c r="CM5" s="74" t="str">
        <f>IF('個人種目・男子(様式B-3)'!BM7="","",'個人種目・男子(様式B-3)'!BM7)</f>
        <v>中学生
ﾏﾈｷﾝﾄｳ･ｳｨｽﾞﾌｨﾝ
(100m)</v>
      </c>
      <c r="CN5" s="74" t="str">
        <f>IF('個人種目・男子(様式B-3)'!BN7="","",'個人種目・男子(様式B-3)'!BN7)</f>
        <v>高校生
障害物ｽｲﾑ
(100m)</v>
      </c>
      <c r="CO5" s="74" t="str">
        <f>IF('個人種目・男子(様式B-3)'!BO7="","",'個人種目・男子(様式B-3)'!BO7)</f>
        <v>高校生
ﾏﾈｷﾝｷｬﾘｰ
(50m)</v>
      </c>
      <c r="CP5" s="74" t="str">
        <f>IF('個人種目・男子(様式B-3)'!BP7="","",'個人種目・男子(様式B-3)'!BP7)</f>
        <v>高校生
ﾏﾈｷﾝｷｬﾘｰ･
ｳｨｽﾞﾌｨﾝ
(100m)</v>
      </c>
      <c r="CQ5" s="74" t="s">
        <v>746</v>
      </c>
      <c r="CR5" s="74" t="s">
        <v>747</v>
      </c>
      <c r="CS5" s="75" t="str">
        <f>IF('個人種目・女子(様式B-4)'!BJ7="","",'個人種目・女子(様式B-4)'!BJ7)</f>
        <v>中学生
障害物ｽｲﾑ
(100m)</v>
      </c>
      <c r="CT5" s="75" t="str">
        <f>IF('個人種目・女子(様式B-4)'!BK7="","",'個人種目・女子(様式B-4)'!BK7)</f>
        <v>中学生
ﾏﾈｷﾝｷｬﾘｰ
(50m)</v>
      </c>
      <c r="CU5" s="75" t="str">
        <f>IF('個人種目・女子(様式B-4)'!BM7="","",'個人種目・女子(様式B-4)'!BM7)</f>
        <v>中学生
ﾏﾈｷﾝﾄｳ･ｳｨｽﾞﾌｨﾝ
(100m)</v>
      </c>
      <c r="CV5" s="75" t="str">
        <f>IF('個人種目・女子(様式B-4)'!BN7="","",'個人種目・女子(様式B-4)'!BN7)</f>
        <v>高校生
障害物ｽｲﾑ
(100m)</v>
      </c>
      <c r="CW5" s="75" t="str">
        <f>IF('個人種目・女子(様式B-4)'!BO7="","",'個人種目・女子(様式B-4)'!BO7)</f>
        <v>高校生
ﾏﾈｷﾝｷｬﾘｰ
(50m)</v>
      </c>
      <c r="CX5" s="75" t="str">
        <f>IF('個人種目・女子(様式B-4)'!BP7="","",'個人種目・女子(様式B-4)'!BP7)</f>
        <v>高校生
ﾏﾈｷﾝｷｬﾘｰ･
ｳｨｽﾞﾌｨﾝ
(100m)</v>
      </c>
      <c r="CY5" s="75" t="s">
        <v>746</v>
      </c>
      <c r="CZ5" s="75" t="s">
        <v>747</v>
      </c>
      <c r="DA5" s="75" t="str">
        <f>IF('個人種目・女子(様式B-4)'!BU7="","",'個人種目・女子(様式B-4)'!BU7)</f>
        <v>ﾏｽﾀｰｽﾞ
ﾏﾈｷﾝﾄｳ･ｳｨｽﾞﾌｨﾝ
(100m)</v>
      </c>
      <c r="DB5" s="74" t="str">
        <f>IF('チーム・特別種目(様式C-2)'!S9="","",'チーム・特別種目(様式C-2)'!S9)</f>
        <v>小学生
障害物ﾘﾚｰ
(4×50m)</v>
      </c>
      <c r="DC5" s="74" t="str">
        <f>IF('チーム・特別種目(様式C-2)'!U9="","",'チーム・特別種目(様式C-2)'!U9)</f>
        <v>中学生
ﾗｲﾝｽﾛｰ
(10m)</v>
      </c>
      <c r="DD5" s="74" t="str">
        <f>IF('チーム・特別種目(様式C-2)'!V9="","",'チーム・特別種目(様式C-2)'!V9)</f>
        <v>中学生
障害物ﾘﾚｰ
(4×50m)</v>
      </c>
      <c r="DE5" s="74" t="str">
        <f>IF('チーム・特別種目(様式C-2)'!W9="","",'チーム・特別種目(様式C-2)'!W9)</f>
        <v>中学生
ﾒﾄﾞﾚｰﾘﾚｰ
(4×50m)</v>
      </c>
      <c r="DF5" s="74" t="e">
        <f>IF('チーム・特別種目(様式C-2)'!#REF!="","",'チーム・特別種目(様式C-2)'!#REF!)</f>
        <v>#REF!</v>
      </c>
      <c r="DG5" s="74" t="e">
        <f>IF('チーム・特別種目(様式C-2)'!#REF!="","",'チーム・特別種目(様式C-2)'!#REF!)</f>
        <v>#REF!</v>
      </c>
      <c r="DH5" s="74" t="str">
        <f>IF('チーム・特別種目(様式C-2)'!AA9="","",'チーム・特別種目(様式C-2)'!AA9)</f>
        <v>高校生
ﾒﾄﾞﾚｰﾘﾚｰ
(4×50m)</v>
      </c>
      <c r="DI5" s="75" t="str">
        <f>IF('チーム・特別種目(様式C-2)'!S9="","",'チーム・特別種目(様式C-2)'!S9)</f>
        <v>小学生
障害物ﾘﾚｰ
(4×50m)</v>
      </c>
      <c r="DJ5" s="75" t="str">
        <f>IF('チーム・特別種目(様式C-2)'!U9="","",'チーム・特別種目(様式C-2)'!U9)</f>
        <v>中学生
ﾗｲﾝｽﾛｰ
(10m)</v>
      </c>
      <c r="DK5" s="75" t="str">
        <f>IF('チーム・特別種目(様式C-2)'!V9="","",'チーム・特別種目(様式C-2)'!V9)</f>
        <v>中学生
障害物ﾘﾚｰ
(4×50m)</v>
      </c>
      <c r="DL5" s="75" t="str">
        <f>IF('チーム・特別種目(様式C-2)'!W9="","",'チーム・特別種目(様式C-2)'!W9)</f>
        <v>中学生
ﾒﾄﾞﾚｰﾘﾚｰ
(4×50m)</v>
      </c>
      <c r="DM5" s="75" t="e">
        <f>IF('チーム・特別種目(様式C-2)'!#REF!="","",'チーム・特別種目(様式C-2)'!#REF!)</f>
        <v>#REF!</v>
      </c>
      <c r="DN5" s="75" t="e">
        <f>IF('チーム・特別種目(様式C-2)'!#REF!="","",'チーム・特別種目(様式C-2)'!#REF!)</f>
        <v>#REF!</v>
      </c>
      <c r="DO5" s="75" t="str">
        <f>IF('チーム・特別種目(様式C-2)'!AA9="","",'チーム・特別種目(様式C-2)'!AA9)</f>
        <v>高校生
ﾒﾄﾞﾚｰﾘﾚｰ
(4×50m)</v>
      </c>
      <c r="DP5" s="76" t="str">
        <f>IF('チーム・特別種目(様式C-2)'!S9="","",'チーム・特別種目(様式C-2)'!S9)</f>
        <v>小学生
障害物ﾘﾚｰ
(4×50m)</v>
      </c>
      <c r="DQ5" s="76" t="str">
        <f>IF('チーム・特別種目(様式C-2)'!U9="","",'チーム・特別種目(様式C-2)'!U9)</f>
        <v>中学生
ﾗｲﾝｽﾛｰ
(10m)</v>
      </c>
      <c r="DR5" s="76" t="str">
        <f>IF('チーム・特別種目(様式C-2)'!V9="","",'チーム・特別種目(様式C-2)'!V9)</f>
        <v>中学生
障害物ﾘﾚｰ
(4×50m)</v>
      </c>
      <c r="DS5" s="76" t="str">
        <f>IF('チーム・特別種目(様式C-2)'!W9="","",'チーム・特別種目(様式C-2)'!W9)</f>
        <v>中学生
ﾒﾄﾞﾚｰﾘﾚｰ
(4×50m)</v>
      </c>
      <c r="DT5" s="76" t="str">
        <f>IF('チーム・特別種目(様式C-2)'!AA9="","",'チーム・特別種目(様式C-2)'!AA9)</f>
        <v>高校生
ﾒﾄﾞﾚｰﾘﾚｰ
(4×50m)</v>
      </c>
    </row>
    <row r="6" spans="1:124" s="4" customFormat="1" ht="24.75" customHeight="1" thickBot="1" thickTop="1">
      <c r="A6" s="144"/>
      <c r="B6" s="4">
        <f>'チーム情報(様式A-4)'!D7</f>
        <v>0</v>
      </c>
      <c r="C6" s="4">
        <f>'チーム情報(様式A-4)'!D8</f>
        <v>0</v>
      </c>
      <c r="D6" s="144"/>
      <c r="E6" s="144"/>
      <c r="F6" s="4">
        <f>'チーム情報(様式A-4)'!Z7</f>
        <v>0</v>
      </c>
      <c r="G6" s="4">
        <f>'チーム情報(様式A-4)'!Z7</f>
        <v>0</v>
      </c>
      <c r="H6" s="4">
        <f>IF('チーム情報(様式A-4)'!AH7="","",'チーム情報(様式A-4)'!AH7)</f>
      </c>
      <c r="I6" s="4">
        <f>IF('チーム情報(様式A-4)'!AH8="","",'チーム情報(様式A-4)'!AH8)</f>
      </c>
      <c r="J6" s="4">
        <f>IF('チーム情報(様式A-4)'!AH9="","",'チーム情報(様式A-4)'!AH9)</f>
      </c>
      <c r="K6" s="4">
        <f>IF('チーム情報(様式A-4)'!AH10="","",'チーム情報(様式A-4)'!AH10)</f>
      </c>
      <c r="L6" s="4">
        <f>'チーム情報(様式A-4)'!AM7</f>
        <v>0</v>
      </c>
      <c r="M6" s="4">
        <f>IF('チーム情報(様式A-4)'!$AH$7="○参加あり",TRIM('チーム情報(様式A-4)'!C19&amp;"　"&amp;'チーム情報(様式A-4)'!F19),"")</f>
      </c>
      <c r="N6" s="4">
        <f>IF('チーム情報(様式A-4)'!$AH$7="○参加あり",ASC(TRIM('チーム情報(様式A-4)'!K19&amp;" "&amp;'チーム情報(様式A-4)'!O14)),"")</f>
      </c>
      <c r="O6" s="4">
        <f>IF('チーム情報(様式A-4)'!$AH$7="○参加あり",'チーム情報(様式A-4)'!U19,"")</f>
      </c>
      <c r="P6" s="4">
        <f>IF('チーム情報(様式A-4)'!$AH$7="○参加あり",'チーム情報(様式A-4)'!D20,"")</f>
      </c>
      <c r="Q6" s="4">
        <f>IF('チーム情報(様式A-4)'!$AH$7="○参加あり",'チーム情報(様式A-4)'!G20,"")</f>
      </c>
      <c r="R6" s="46">
        <f>IF('チーム情報(様式A-4)'!$AH$7="○参加あり",'チーム情報(様式A-4)'!C21,"")</f>
      </c>
      <c r="S6" s="46">
        <f>IF('チーム情報(様式A-4)'!$AH$7="○参加あり",'チーム情報(様式A-4)'!I21,"")</f>
      </c>
      <c r="T6" s="4">
        <f>IF('チーム情報(様式A-4)'!$AH$8="○参加あり",TRIM('チーム情報(様式A-4)'!Y19)&amp;"　"&amp;'チーム情報(様式A-4)'!AB19,"")</f>
      </c>
      <c r="U6" s="4">
        <f>IF('チーム情報(様式A-4)'!$AH$8="○参加あり",ASC(TRIM('チーム情報(様式A-4)'!AG19&amp;" "&amp;'チーム情報(様式A-4)'!AK19)),"")</f>
      </c>
      <c r="V6" s="4">
        <f>IF('チーム情報(様式A-4)'!$AH$8="○参加あり",'チーム情報(様式A-4)'!AQ19,"")</f>
      </c>
      <c r="W6" s="4">
        <f>IF('チーム情報(様式A-4)'!$AH$8="○参加あり",'チーム情報(様式A-4)'!Z20,"")</f>
      </c>
      <c r="X6" s="4">
        <f>IF('チーム情報(様式A-4)'!$AH$8="○参加あり",'チーム情報(様式A-4)'!AC20,"")</f>
      </c>
      <c r="Y6" s="4">
        <f>IF('チーム情報(様式A-4)'!$AH$8="○参加あり",'チーム情報(様式A-4)'!Y21,"")</f>
      </c>
      <c r="Z6" s="4">
        <f>IF('チーム情報(様式A-4)'!$AH$8="○参加あり",'チーム情報(様式A-4)'!AE21,"")</f>
      </c>
      <c r="AA6" s="4">
        <f>'チーム情報(様式A-4)'!C13</f>
        <v>0</v>
      </c>
      <c r="AB6" s="4">
        <f>TRIM('チーム情報(様式A-4)'!C14&amp;"　"&amp;'チーム情報(様式A-4)'!F14)</f>
      </c>
      <c r="AC6" s="4">
        <f>ASC(TRIM('チーム情報(様式A-4)'!K14&amp;" "&amp;'チーム情報(様式A-4)'!O14))</f>
      </c>
      <c r="AD6" s="4">
        <f>'チーム情報(様式A-4)'!U14</f>
        <v>0</v>
      </c>
      <c r="AE6" s="4">
        <f>'チーム情報(様式A-4)'!D15</f>
        <v>0</v>
      </c>
      <c r="AF6" s="4">
        <f>'チーム情報(様式A-4)'!G15</f>
        <v>0</v>
      </c>
      <c r="AG6" s="44">
        <f>'チーム情報(様式A-4)'!C16</f>
        <v>0</v>
      </c>
      <c r="AH6" s="44">
        <f>'チーム情報(様式A-4)'!I16</f>
        <v>0</v>
      </c>
      <c r="AI6" s="4" t="str">
        <f>TRIM('チーム情報(様式A-4)'!Y13)&amp;"　"&amp;'チーム情報(様式A-4)'!AB13</f>
        <v>　</v>
      </c>
      <c r="AJ6" s="4">
        <f>ASC(TRIM('チーム情報(様式A-4)'!AG13&amp;" "&amp;'チーム情報(様式A-4)'!AK13))</f>
      </c>
      <c r="AK6" s="4">
        <f>'チーム情報(様式A-4)'!AQ13</f>
        <v>0</v>
      </c>
      <c r="AL6" s="4">
        <f>'チーム情報(様式A-4)'!Z14</f>
        <v>0</v>
      </c>
      <c r="AM6" s="4">
        <f>'チーム情報(様式A-4)'!AC14</f>
        <v>0</v>
      </c>
      <c r="AN6" s="44">
        <f>'チーム情報(様式A-4)'!Y15</f>
        <v>0</v>
      </c>
      <c r="AO6" s="4">
        <f>'チーム情報(様式A-4)'!AE15</f>
        <v>0</v>
      </c>
      <c r="AP6" s="4">
        <f>'チーム情報(様式A-4)'!T25</f>
        <v>0</v>
      </c>
      <c r="AQ6" s="4">
        <f>'チーム情報(様式A-4)'!V25</f>
        <v>0</v>
      </c>
      <c r="AR6" s="4">
        <f>SUM(AP6:AQ6)</f>
        <v>0</v>
      </c>
      <c r="AS6" s="4">
        <f>'チーム情報(様式A-4)'!T26</f>
        <v>0</v>
      </c>
      <c r="AT6" s="4">
        <f>'チーム情報(様式A-4)'!V26</f>
        <v>0</v>
      </c>
      <c r="AU6" s="4">
        <f>SUM(AS6:AT6)</f>
        <v>0</v>
      </c>
      <c r="AV6" s="4">
        <f>'チーム情報(様式A-4)'!T27</f>
        <v>0</v>
      </c>
      <c r="AW6" s="4">
        <f>'チーム情報(様式A-4)'!V27</f>
        <v>0</v>
      </c>
      <c r="AX6" s="4">
        <f>SUM(AV6:AW6)</f>
        <v>0</v>
      </c>
      <c r="AY6" s="4">
        <f>'チーム情報(様式A-4)'!T28</f>
        <v>0</v>
      </c>
      <c r="AZ6" s="4">
        <f>'チーム情報(様式A-4)'!V28</f>
        <v>0</v>
      </c>
      <c r="BA6" s="4">
        <f>SUM(AY6:AZ6)</f>
        <v>0</v>
      </c>
      <c r="BB6" s="4">
        <f>SUM(AX6,AU6,AR6,BA6)</f>
        <v>0</v>
      </c>
      <c r="BD6" s="45">
        <f>'チーム情報(様式A-4)'!L25+'チーム情報(様式A-4)'!L26+'チーム情報(様式A-4)'!L27+'チーム情報(様式A-4)'!L28</f>
        <v>0</v>
      </c>
      <c r="BE6" s="45">
        <f>'チーム情報(様式A-4)'!L29</f>
        <v>0</v>
      </c>
      <c r="BF6" s="45">
        <f>'チーム情報(様式A-4)'!L30</f>
        <v>0</v>
      </c>
      <c r="BG6" s="45">
        <f>SUM(BD6:BE6)</f>
        <v>0</v>
      </c>
      <c r="BH6" s="45"/>
      <c r="BI6" s="45"/>
      <c r="BJ6" s="45"/>
      <c r="BK6" s="45"/>
      <c r="BL6" s="45"/>
      <c r="BM6" s="4">
        <f>'チーム情報(様式A-4)'!Z27</f>
        <v>0</v>
      </c>
      <c r="BN6" s="4">
        <f>'チーム情報(様式A-4)'!AB27</f>
        <v>0</v>
      </c>
      <c r="BO6" s="4">
        <f>'チーム情報(様式A-4)'!AD27</f>
        <v>0</v>
      </c>
      <c r="BP6" s="4">
        <f>'チーム情報(様式A-4)'!AF27</f>
        <v>0</v>
      </c>
      <c r="BQ6" s="4">
        <f>'チーム情報(様式A-4)'!AH27</f>
        <v>0</v>
      </c>
      <c r="BR6" s="4">
        <f>'チーム情報(様式A-4)'!AJ27</f>
        <v>0</v>
      </c>
      <c r="BS6" s="4">
        <f>'チーム情報(様式A-4)'!E35</f>
        <v>0</v>
      </c>
      <c r="BT6" s="4">
        <f>IF('チーム情報(様式A-4)'!J35="","",'チーム情報(様式A-4)'!J35&amp;"　"&amp;'チーム情報(様式A-4)'!M35)</f>
      </c>
      <c r="BU6" s="4">
        <f>IF('チーム情報(様式A-4)'!Q35="","",'チーム情報(様式A-4)'!Q35&amp;"　"&amp;'チーム情報(様式A-4)'!T35)</f>
      </c>
      <c r="BV6" s="4">
        <f>IF('チーム情報(様式A-4)'!X35="","",'チーム情報(様式A-4)'!X35&amp;"　"&amp;'チーム情報(様式A-4)'!AA35)</f>
      </c>
      <c r="BW6" s="4">
        <f>IF('チーム情報(様式A-4)'!AE35="","",'チーム情報(様式A-4)'!AE35&amp;"　"&amp;'チーム情報(様式A-4)'!AH35)</f>
      </c>
      <c r="BX6" s="4">
        <f>IF('チーム情報(様式A-4)'!AL35="","",'チーム情報(様式A-4)'!AL35&amp;"　"&amp;'チーム情報(様式A-4)'!AO35)</f>
      </c>
      <c r="CE6" s="4">
        <f>IF('チーム情報(様式A-4)'!C41="","",'チーム情報(様式A-4)'!C41&amp;"　"&amp;'チーム情報(様式A-4)'!F41)</f>
      </c>
      <c r="CF6" s="4">
        <f>'チーム情報(様式A-4)'!L41</f>
        <v>0</v>
      </c>
      <c r="CG6" s="4">
        <f>'チーム情報(様式A-4)'!R41</f>
        <v>0</v>
      </c>
      <c r="CH6" s="4">
        <f>'チーム情報(様式A-4)'!E44</f>
        <v>0</v>
      </c>
      <c r="CI6" s="4">
        <f>'チーム情報(様式A-4)'!N44</f>
        <v>0</v>
      </c>
      <c r="CJ6" s="4">
        <f>IF('チーム情報(様式A-4)'!T44="","",'チーム情報(様式A-4)'!T44)</f>
      </c>
      <c r="CK6" s="46">
        <f>'個人種目・男子(様式B-3)'!BJ61</f>
        <v>0</v>
      </c>
      <c r="CL6" s="46">
        <f>'個人種目・男子(様式B-3)'!BK61</f>
        <v>0</v>
      </c>
      <c r="CM6" s="46">
        <f>'個人種目・男子(様式B-3)'!BM61</f>
        <v>0</v>
      </c>
      <c r="CN6" s="46">
        <f>'個人種目・男子(様式B-3)'!BN61</f>
        <v>0</v>
      </c>
      <c r="CO6" s="46">
        <f>'個人種目・男子(様式B-3)'!BO61</f>
        <v>0</v>
      </c>
      <c r="CP6" s="46">
        <f>'個人種目・男子(様式B-3)'!BP61</f>
        <v>0</v>
      </c>
      <c r="CQ6" s="46">
        <f>'個人種目・男子(様式B-3)'!BE61</f>
        <v>0</v>
      </c>
      <c r="CR6" s="46">
        <f>'個人種目・男子(様式B-3)'!BF61</f>
        <v>0</v>
      </c>
      <c r="CS6" s="46">
        <f>'個人種目・女子(様式B-4)'!BJ61</f>
        <v>0</v>
      </c>
      <c r="CT6" s="46">
        <f>'個人種目・女子(様式B-4)'!BK61</f>
        <v>0</v>
      </c>
      <c r="CU6" s="46">
        <f>'個人種目・女子(様式B-4)'!BM61</f>
        <v>0</v>
      </c>
      <c r="CV6" s="46">
        <f>'個人種目・女子(様式B-4)'!BN61</f>
        <v>0</v>
      </c>
      <c r="CW6" s="46">
        <f>'個人種目・女子(様式B-4)'!BO61</f>
        <v>0</v>
      </c>
      <c r="CX6" s="46">
        <f>'個人種目・女子(様式B-4)'!BP61</f>
        <v>0</v>
      </c>
      <c r="CY6" s="46">
        <f>'個人種目・女子(様式B-4)'!BE61</f>
        <v>0</v>
      </c>
      <c r="CZ6" s="46">
        <f>'個人種目・女子(様式B-4)'!BF61</f>
        <v>0</v>
      </c>
      <c r="DA6" s="46">
        <f>'個人種目・女子(様式B-4)'!BU61</f>
        <v>0</v>
      </c>
      <c r="DB6" s="46">
        <f>COUNTA('チーム・特別種目(様式C-2)'!S10)</f>
        <v>0</v>
      </c>
      <c r="DC6" s="46">
        <f>COUNTA('チーム・特別種目(様式C-2)'!U10)</f>
        <v>0</v>
      </c>
      <c r="DD6" s="46">
        <f>COUNTA('チーム・特別種目(様式C-2)'!V10)</f>
        <v>0</v>
      </c>
      <c r="DE6" s="46">
        <f>COUNTA('チーム・特別種目(様式C-2)'!W10)</f>
        <v>0</v>
      </c>
      <c r="DF6" s="46">
        <f>COUNTA('チーム・特別種目(様式C-2)'!#REF!)</f>
        <v>1</v>
      </c>
      <c r="DG6" s="46">
        <f>COUNTA('チーム・特別種目(様式C-2)'!#REF!)</f>
        <v>1</v>
      </c>
      <c r="DH6" s="46">
        <f>COUNTA('チーム・特別種目(様式C-2)'!AA10)</f>
        <v>0</v>
      </c>
      <c r="DI6" s="46">
        <f>COUNTA('チーム・特別種目(様式C-2)'!#REF!)</f>
        <v>1</v>
      </c>
      <c r="DJ6" s="46">
        <f>COUNTA('チーム・特別種目(様式C-2)'!#REF!)</f>
        <v>1</v>
      </c>
      <c r="DK6" s="46">
        <f>COUNTA('チーム・特別種目(様式C-2)'!#REF!)</f>
        <v>1</v>
      </c>
      <c r="DL6" s="46">
        <f>COUNTA('チーム・特別種目(様式C-2)'!#REF!)</f>
        <v>1</v>
      </c>
      <c r="DM6" s="46">
        <f>COUNTA('チーム・特別種目(様式C-2)'!#REF!)</f>
        <v>1</v>
      </c>
      <c r="DN6" s="46">
        <f>COUNTA('チーム・特別種目(様式C-2)'!#REF!)</f>
        <v>1</v>
      </c>
      <c r="DO6" s="46">
        <f>COUNTA('チーム・特別種目(様式C-2)'!#REF!)</f>
        <v>1</v>
      </c>
      <c r="DP6" s="46">
        <f>COUNTA('チーム・特別種目(様式C-2)'!#REF!)</f>
        <v>1</v>
      </c>
      <c r="DQ6" s="46">
        <f>COUNTA('チーム・特別種目(様式C-2)'!#REF!)</f>
        <v>1</v>
      </c>
      <c r="DR6" s="46">
        <f>COUNTA('チーム・特別種目(様式C-2)'!#REF!)</f>
        <v>1</v>
      </c>
      <c r="DS6" s="46">
        <f>COUNTA('チーム・特別種目(様式C-2)'!#REF!)</f>
        <v>1</v>
      </c>
      <c r="DT6" s="46">
        <f>COUNTA('チーム・特別種目(様式C-2)'!#REF!)</f>
        <v>1</v>
      </c>
    </row>
    <row r="7" ht="20.25" customHeight="1" thickTop="1"/>
    <row r="8" ht="20.25" customHeight="1"/>
    <row r="9" ht="20.25" customHeight="1"/>
    <row r="10" ht="20.25" customHeight="1">
      <c r="A10" s="4"/>
    </row>
    <row r="11" ht="20.25" customHeight="1"/>
    <row r="12" ht="20.25" customHeight="1"/>
    <row r="13" ht="20.25" customHeight="1"/>
    <row r="14" ht="20.25" customHeight="1"/>
    <row r="15" ht="20.25" customHeight="1"/>
    <row r="16"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sheetData>
  <sheetProtection/>
  <mergeCells count="5">
    <mergeCell ref="AP4:AR4"/>
    <mergeCell ref="AS4:AU4"/>
    <mergeCell ref="AV4:AX4"/>
    <mergeCell ref="AY4:BA4"/>
    <mergeCell ref="BB4:BB5"/>
  </mergeCells>
  <printOptions/>
  <pageMargins left="0.7086614173228347" right="0.7086614173228347" top="0.7480314960629921" bottom="0.7480314960629921" header="0.31496062992125984" footer="0.31496062992125984"/>
  <pageSetup horizontalDpi="600" verticalDpi="600" orientation="landscape" paperSize="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Microsoft Office User</cp:lastModifiedBy>
  <cp:lastPrinted>2017-11-21T06:46:11Z</cp:lastPrinted>
  <dcterms:created xsi:type="dcterms:W3CDTF">2009-03-14T01:31:31Z</dcterms:created>
  <dcterms:modified xsi:type="dcterms:W3CDTF">2019-12-14T02:41:21Z</dcterms:modified>
  <cp:category/>
  <cp:version/>
  <cp:contentType/>
  <cp:contentStatus/>
</cp:coreProperties>
</file>